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45" yWindow="1380" windowWidth="2370" windowHeight="1410" tabRatio="856"/>
  </bookViews>
  <sheets>
    <sheet name="Титул" sheetId="33" r:id="rId1"/>
    <sheet name="28а)город" sheetId="38" r:id="rId2"/>
    <sheet name="28а)село" sheetId="39" r:id="rId3"/>
    <sheet name="28а) РТУ ПР2" sheetId="27" r:id="rId4"/>
    <sheet name="28 б) reshenie_tarif_2020" sheetId="34" r:id="rId5"/>
    <sheet name="28 в) srednie_dannie_fact_mosh" sheetId="20" r:id="rId6"/>
    <sheet name="28 г) srednie_dannie_dline_VL" sheetId="21" r:id="rId7"/>
    <sheet name="28 д) info_TP_2020" sheetId="31" r:id="rId8"/>
    <sheet name="28 е) info_zayavki_TP_2020" sheetId="32" r:id="rId9"/>
  </sheets>
  <externalReferences>
    <externalReference r:id="rId10"/>
    <externalReference r:id="rId11"/>
    <externalReference r:id="rId12"/>
  </externalReferences>
  <definedNames>
    <definedName name="_xlnm._FilterDatabase" localSheetId="2" hidden="1">'28а)село'!$A$7:$J$1039</definedName>
    <definedName name="Код_статуса">'[1]Статусы ТП'!$A$2:$A$12</definedName>
    <definedName name="_xlnm.Print_Area" localSheetId="4">'28 б) reshenie_tarif_2020'!$A$1:$E$7</definedName>
    <definedName name="_xlnm.Print_Area" localSheetId="5">'28 в) srednie_dannie_fact_mosh'!$A$1:$E$12</definedName>
    <definedName name="_xlnm.Print_Area" localSheetId="6">'28 г) srednie_dannie_dline_VL'!$A$1:$F$17</definedName>
    <definedName name="_xlnm.Print_Area" localSheetId="8">'28 е) info_zayavki_TP_2020'!$A$1:$I$19</definedName>
    <definedName name="_xlnm.Print_Area" localSheetId="3">'28а) РТУ ПР2'!$A$1:$G$30</definedName>
    <definedName name="_xlnm.Print_Area" localSheetId="1">'28а)город'!$A$1:$G$459</definedName>
    <definedName name="_xlnm.Print_Area" localSheetId="2">'28а)село'!$A$1:$G$1043</definedName>
  </definedNames>
  <calcPr calcId="145621"/>
</workbook>
</file>

<file path=xl/calcChain.xml><?xml version="1.0" encoding="utf-8"?>
<calcChain xmlns="http://schemas.openxmlformats.org/spreadsheetml/2006/main">
  <c r="E494" i="38" l="1"/>
  <c r="B4" i="38" l="1"/>
  <c r="C4" i="38" s="1"/>
  <c r="D4" i="38" s="1"/>
  <c r="E4" i="38" s="1"/>
  <c r="F4" i="38" s="1"/>
  <c r="G4" i="38" s="1"/>
  <c r="G484" i="38"/>
  <c r="G483" i="38" s="1"/>
  <c r="F484" i="38"/>
  <c r="F483" i="38" s="1"/>
  <c r="E484" i="38"/>
  <c r="E483" i="38" s="1"/>
  <c r="F478" i="38"/>
  <c r="F477" i="38" s="1"/>
  <c r="E478" i="38"/>
  <c r="E477" i="38"/>
  <c r="G471" i="38"/>
  <c r="G470" i="38" s="1"/>
  <c r="F471" i="38"/>
  <c r="E471" i="38"/>
  <c r="E470" i="38" s="1"/>
  <c r="F470" i="38"/>
  <c r="G467" i="38"/>
  <c r="F467" i="38"/>
  <c r="E467" i="38"/>
  <c r="G466" i="38"/>
  <c r="G465" i="38" s="1"/>
  <c r="F466" i="38"/>
  <c r="E466" i="38"/>
  <c r="F414" i="38"/>
  <c r="F413" i="38"/>
  <c r="F412" i="38"/>
  <c r="G411" i="38"/>
  <c r="G490" i="38" s="1"/>
  <c r="G489" i="38" s="1"/>
  <c r="E411" i="38"/>
  <c r="G256" i="38"/>
  <c r="F256" i="38"/>
  <c r="E256" i="38"/>
  <c r="G225" i="38"/>
  <c r="G478" i="38" s="1"/>
  <c r="G477" i="38" s="1"/>
  <c r="F224" i="38"/>
  <c r="E224" i="38"/>
  <c r="G184" i="38"/>
  <c r="F184" i="38"/>
  <c r="E184" i="38"/>
  <c r="G148" i="38"/>
  <c r="F148" i="38"/>
  <c r="E148" i="38"/>
  <c r="B6" i="39"/>
  <c r="G494" i="38" l="1"/>
  <c r="F465" i="38"/>
  <c r="F411" i="38"/>
  <c r="F490" i="38" s="1"/>
  <c r="F489" i="38" s="1"/>
  <c r="F494" i="38" s="1"/>
  <c r="E465" i="38"/>
  <c r="G224" i="38"/>
  <c r="G495" i="38" s="1"/>
  <c r="E1086" i="39" l="1"/>
  <c r="E1085" i="39"/>
  <c r="G1079" i="39"/>
  <c r="F1079" i="39"/>
  <c r="E1079" i="39"/>
  <c r="G1069" i="39"/>
  <c r="F1069" i="39"/>
  <c r="E1069" i="39"/>
  <c r="G1068" i="39"/>
  <c r="F1068" i="39"/>
  <c r="F1067" i="39" s="1"/>
  <c r="E1068" i="39"/>
  <c r="G1064" i="39"/>
  <c r="G1063" i="39" s="1"/>
  <c r="F1064" i="39"/>
  <c r="F1063" i="39" s="1"/>
  <c r="E1064" i="39"/>
  <c r="E1063" i="39" s="1"/>
  <c r="G1062" i="39"/>
  <c r="E1062" i="39"/>
  <c r="G1061" i="39"/>
  <c r="F1061" i="39"/>
  <c r="E1061" i="39"/>
  <c r="G1059" i="39"/>
  <c r="F1059" i="39"/>
  <c r="E1059" i="39"/>
  <c r="G1058" i="39"/>
  <c r="E1058" i="39"/>
  <c r="G1053" i="39"/>
  <c r="F1053" i="39"/>
  <c r="F1051" i="39" s="1"/>
  <c r="E1053" i="39"/>
  <c r="E1051" i="39" s="1"/>
  <c r="G1050" i="39"/>
  <c r="F1050" i="39"/>
  <c r="E1050" i="39"/>
  <c r="E15" i="21" s="1"/>
  <c r="G1049" i="39"/>
  <c r="F1049" i="39"/>
  <c r="E1049" i="39"/>
  <c r="G1048" i="39"/>
  <c r="F999" i="39"/>
  <c r="F998" i="39"/>
  <c r="F997" i="39"/>
  <c r="F996" i="39"/>
  <c r="G995" i="39"/>
  <c r="G1093" i="39" s="1"/>
  <c r="F994" i="39"/>
  <c r="B994" i="39"/>
  <c r="F993" i="39"/>
  <c r="F992" i="39"/>
  <c r="F991" i="39"/>
  <c r="F990" i="39"/>
  <c r="F989" i="39"/>
  <c r="F988" i="39"/>
  <c r="F987" i="39"/>
  <c r="F986" i="39"/>
  <c r="F985" i="39"/>
  <c r="F984" i="39"/>
  <c r="F983" i="39"/>
  <c r="F982" i="39"/>
  <c r="F981" i="39"/>
  <c r="F980" i="39"/>
  <c r="F979" i="39"/>
  <c r="F978" i="39"/>
  <c r="F977" i="39"/>
  <c r="G976" i="39"/>
  <c r="F976" i="39"/>
  <c r="G975" i="39"/>
  <c r="F975" i="39"/>
  <c r="G974" i="39"/>
  <c r="F974" i="39"/>
  <c r="F973" i="39"/>
  <c r="F972" i="39"/>
  <c r="G971" i="39"/>
  <c r="F971" i="39"/>
  <c r="F970" i="39"/>
  <c r="F969" i="39"/>
  <c r="F968" i="39"/>
  <c r="F967" i="39"/>
  <c r="F966" i="39"/>
  <c r="F965" i="39"/>
  <c r="F964" i="39"/>
  <c r="F963" i="39"/>
  <c r="F962" i="39"/>
  <c r="F960" i="39"/>
  <c r="F959" i="39"/>
  <c r="F958" i="39"/>
  <c r="F957" i="39"/>
  <c r="F956" i="39"/>
  <c r="F955" i="39"/>
  <c r="F954" i="39"/>
  <c r="F953" i="39"/>
  <c r="F952" i="39"/>
  <c r="F951" i="39"/>
  <c r="F950" i="39"/>
  <c r="F949" i="39"/>
  <c r="F948" i="39"/>
  <c r="F947" i="39"/>
  <c r="C947" i="39"/>
  <c r="B947" i="39"/>
  <c r="F946" i="39"/>
  <c r="F945" i="39"/>
  <c r="F944" i="39"/>
  <c r="F943" i="39"/>
  <c r="F942" i="39"/>
  <c r="F941" i="39"/>
  <c r="F940" i="39"/>
  <c r="F939" i="39"/>
  <c r="F938" i="39"/>
  <c r="F937" i="39"/>
  <c r="F936" i="39"/>
  <c r="F935" i="39"/>
  <c r="F934" i="39"/>
  <c r="F933" i="39"/>
  <c r="F932" i="39"/>
  <c r="F931" i="39"/>
  <c r="F930" i="39"/>
  <c r="F929" i="39"/>
  <c r="F928" i="39"/>
  <c r="F927" i="39"/>
  <c r="F926" i="39"/>
  <c r="F925" i="39"/>
  <c r="F924" i="39"/>
  <c r="G923" i="39"/>
  <c r="G1091" i="39" s="1"/>
  <c r="F922" i="39"/>
  <c r="F921" i="39"/>
  <c r="B921" i="39"/>
  <c r="F920" i="39"/>
  <c r="F919" i="39"/>
  <c r="F918" i="39"/>
  <c r="F917" i="39"/>
  <c r="F916" i="39"/>
  <c r="F915" i="39"/>
  <c r="F914" i="39"/>
  <c r="F913" i="39"/>
  <c r="F912" i="39"/>
  <c r="F911" i="39"/>
  <c r="F910" i="39"/>
  <c r="F909" i="39"/>
  <c r="F908" i="39"/>
  <c r="C908" i="39"/>
  <c r="B908" i="39"/>
  <c r="F907" i="39"/>
  <c r="F906" i="39"/>
  <c r="F905" i="39"/>
  <c r="F904" i="39"/>
  <c r="F903" i="39"/>
  <c r="F902" i="39"/>
  <c r="F901" i="39"/>
  <c r="F900" i="39"/>
  <c r="F899" i="39"/>
  <c r="F898" i="39"/>
  <c r="F897" i="39"/>
  <c r="F896" i="39"/>
  <c r="F895" i="39"/>
  <c r="F894" i="39"/>
  <c r="G893" i="39"/>
  <c r="G1090" i="39" s="1"/>
  <c r="G873" i="39"/>
  <c r="G1086" i="39" s="1"/>
  <c r="F873" i="39"/>
  <c r="F1086" i="39" s="1"/>
  <c r="F872" i="39"/>
  <c r="F871" i="39" s="1"/>
  <c r="F1085" i="39" s="1"/>
  <c r="D872" i="39"/>
  <c r="C872" i="39"/>
  <c r="B872" i="39"/>
  <c r="G871" i="39"/>
  <c r="G1085" i="39" s="1"/>
  <c r="G1084" i="39" s="1"/>
  <c r="D10" i="20" s="1"/>
  <c r="G707" i="39"/>
  <c r="G1082" i="39" s="1"/>
  <c r="F707" i="39"/>
  <c r="F1082" i="39" s="1"/>
  <c r="E707" i="39"/>
  <c r="E1082" i="39" s="1"/>
  <c r="G705" i="39"/>
  <c r="G1081" i="39" s="1"/>
  <c r="F705" i="39"/>
  <c r="F1081" i="39" s="1"/>
  <c r="F12" i="21" s="1"/>
  <c r="E705" i="39"/>
  <c r="E1081" i="39" s="1"/>
  <c r="G695" i="39"/>
  <c r="F695" i="39"/>
  <c r="E695" i="39"/>
  <c r="G665" i="39"/>
  <c r="G664" i="39" s="1"/>
  <c r="G1073" i="39" s="1"/>
  <c r="F664" i="39"/>
  <c r="F1073" i="39" s="1"/>
  <c r="E664" i="39"/>
  <c r="E1073" i="39" s="1"/>
  <c r="B652" i="39"/>
  <c r="G651" i="39"/>
  <c r="G648" i="39" s="1"/>
  <c r="G1071" i="39" s="1"/>
  <c r="F648" i="39"/>
  <c r="F1071" i="39" s="1"/>
  <c r="E648" i="39"/>
  <c r="E1071" i="39" s="1"/>
  <c r="B641" i="39"/>
  <c r="B634" i="39"/>
  <c r="B633" i="39"/>
  <c r="G616" i="39"/>
  <c r="F616" i="39"/>
  <c r="E616" i="39"/>
  <c r="G595" i="39"/>
  <c r="F595" i="39"/>
  <c r="E595" i="39"/>
  <c r="F582" i="39"/>
  <c r="F579" i="39"/>
  <c r="D579" i="39"/>
  <c r="C579" i="39"/>
  <c r="B579" i="39"/>
  <c r="B978" i="39" s="1"/>
  <c r="B570" i="39"/>
  <c r="G562" i="39"/>
  <c r="E562" i="39"/>
  <c r="F436" i="39"/>
  <c r="F1058" i="39" s="1"/>
  <c r="C436" i="39"/>
  <c r="B436" i="39"/>
  <c r="G168" i="39"/>
  <c r="F168" i="39"/>
  <c r="E168" i="39"/>
  <c r="G48" i="39"/>
  <c r="F48" i="39"/>
  <c r="E48" i="39"/>
  <c r="G32" i="39"/>
  <c r="F32" i="39"/>
  <c r="E32" i="39"/>
  <c r="C6" i="39"/>
  <c r="D6" i="39" s="1"/>
  <c r="E6" i="39" s="1"/>
  <c r="F6" i="39" s="1"/>
  <c r="G6" i="39" s="1"/>
  <c r="E1084" i="39" l="1"/>
  <c r="F1057" i="39"/>
  <c r="D15" i="21"/>
  <c r="F1048" i="39"/>
  <c r="F16" i="21"/>
  <c r="F11" i="21"/>
  <c r="F10" i="21" s="1"/>
  <c r="F1075" i="39"/>
  <c r="E12" i="21"/>
  <c r="D16" i="21"/>
  <c r="D11" i="21"/>
  <c r="G1075" i="39"/>
  <c r="D12" i="21"/>
  <c r="F1084" i="39"/>
  <c r="E10" i="20" s="1"/>
  <c r="E16" i="21"/>
  <c r="E14" i="21" s="1"/>
  <c r="E11" i="21"/>
  <c r="E1075" i="39"/>
  <c r="F995" i="39"/>
  <c r="F1093" i="39" s="1"/>
  <c r="F923" i="39"/>
  <c r="F1091" i="39" s="1"/>
  <c r="F893" i="39"/>
  <c r="F1090" i="39" s="1"/>
  <c r="F961" i="39"/>
  <c r="F1092" i="39" s="1"/>
  <c r="G961" i="39"/>
  <c r="G1092" i="39" s="1"/>
  <c r="G1089" i="39" s="1"/>
  <c r="D11" i="20" s="1"/>
  <c r="F1062" i="39"/>
  <c r="F1060" i="39" s="1"/>
  <c r="E1060" i="39"/>
  <c r="G1060" i="39"/>
  <c r="E1048" i="39"/>
  <c r="E1057" i="39"/>
  <c r="F562" i="39"/>
  <c r="G1051" i="39"/>
  <c r="G1057" i="39"/>
  <c r="G1067" i="39"/>
  <c r="E1067" i="39"/>
  <c r="D14" i="21" l="1"/>
  <c r="D10" i="21"/>
  <c r="D18" i="21" s="1"/>
  <c r="F1089" i="39"/>
  <c r="E11" i="20" s="1"/>
  <c r="E1095" i="39"/>
  <c r="E19" i="21" s="1"/>
  <c r="E10" i="21"/>
  <c r="E18" i="21" s="1"/>
  <c r="F15" i="21"/>
  <c r="F14" i="21" s="1"/>
  <c r="F1095" i="39"/>
  <c r="F19" i="21" s="1"/>
  <c r="G1096" i="39"/>
  <c r="G1095" i="39"/>
  <c r="D19" i="21" s="1"/>
  <c r="F18" i="21" l="1"/>
  <c r="E20" i="21"/>
  <c r="E14" i="32"/>
  <c r="F14" i="32"/>
  <c r="G14" i="32"/>
  <c r="H14" i="32"/>
  <c r="I14" i="32"/>
  <c r="D14" i="32"/>
  <c r="E12" i="32"/>
  <c r="F12" i="32"/>
  <c r="G12" i="32"/>
  <c r="H12" i="32"/>
  <c r="I12" i="32"/>
  <c r="D12" i="32"/>
  <c r="E10" i="32"/>
  <c r="F10" i="32"/>
  <c r="G10" i="32"/>
  <c r="H10" i="32"/>
  <c r="I10" i="32"/>
  <c r="D10" i="32"/>
  <c r="E9" i="32"/>
  <c r="G9" i="32"/>
  <c r="H9" i="32"/>
  <c r="D9" i="32"/>
  <c r="E8" i="32"/>
  <c r="G8" i="32"/>
  <c r="H8" i="32"/>
  <c r="D8" i="32"/>
  <c r="E16" i="31"/>
  <c r="F16" i="31"/>
  <c r="G16" i="31"/>
  <c r="H16" i="31"/>
  <c r="I16" i="31"/>
  <c r="J16" i="31"/>
  <c r="K16" i="31"/>
  <c r="L16" i="31"/>
  <c r="D16" i="31"/>
  <c r="E14" i="31" l="1"/>
  <c r="G14" i="31"/>
  <c r="H14" i="31"/>
  <c r="J14" i="31"/>
  <c r="K14" i="31"/>
  <c r="D14" i="31"/>
  <c r="E12" i="31"/>
  <c r="F12" i="31"/>
  <c r="G12" i="31"/>
  <c r="H12" i="31"/>
  <c r="I12" i="31"/>
  <c r="J12" i="31"/>
  <c r="K12" i="31"/>
  <c r="L12" i="31"/>
  <c r="D12" i="31"/>
  <c r="E11" i="31"/>
  <c r="G11" i="31"/>
  <c r="H11" i="31"/>
  <c r="J11" i="31"/>
  <c r="K11" i="31"/>
  <c r="D11" i="31"/>
  <c r="E10" i="31"/>
  <c r="G10" i="31"/>
  <c r="H10" i="31"/>
  <c r="J10" i="31"/>
  <c r="K10" i="31"/>
  <c r="D10" i="31"/>
  <c r="E29" i="27" l="1"/>
  <c r="F29" i="27"/>
  <c r="E30" i="27"/>
  <c r="F30" i="27"/>
  <c r="D30" i="27"/>
  <c r="D29" i="27"/>
  <c r="E19" i="27"/>
  <c r="F19" i="27"/>
  <c r="E20" i="27"/>
  <c r="F20" i="27"/>
  <c r="D20" i="27"/>
  <c r="D19" i="27"/>
  <c r="G19" i="27" s="1"/>
  <c r="E9" i="27"/>
  <c r="F9" i="27"/>
  <c r="E10" i="27"/>
  <c r="F10" i="27"/>
  <c r="D10" i="27"/>
  <c r="D9" i="27"/>
  <c r="G20" i="27" l="1"/>
  <c r="G9" i="27"/>
  <c r="G29" i="27"/>
  <c r="G30" i="27"/>
  <c r="G10" i="27"/>
</calcChain>
</file>

<file path=xl/sharedStrings.xml><?xml version="1.0" encoding="utf-8"?>
<sst xmlns="http://schemas.openxmlformats.org/spreadsheetml/2006/main" count="3425" uniqueCount="1121">
  <si>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</si>
  <si>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</si>
  <si>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</si>
  <si>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</si>
  <si>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</si>
  <si>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</si>
  <si>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</si>
  <si>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</si>
  <si>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</si>
  <si>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№ п/п</t>
  </si>
  <si>
    <t>Год ввода объекта</t>
  </si>
  <si>
    <t>Уровень напряжения, кВ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</si>
  <si>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</si>
  <si>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</si>
  <si>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</si>
  <si>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</si>
  <si>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</si>
  <si>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</si>
  <si>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</si>
  <si>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</si>
  <si>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</si>
  <si>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</si>
  <si>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</si>
  <si>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2017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</si>
  <si>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2018 год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</si>
  <si>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</si>
  <si>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</si>
  <si>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</si>
  <si>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</si>
  <si>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</si>
  <si>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</si>
  <si>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</si>
  <si>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</si>
  <si>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</si>
  <si>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</si>
  <si>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</si>
  <si>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</si>
  <si>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</si>
  <si>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</si>
  <si>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</si>
  <si>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</si>
  <si>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</si>
  <si>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</si>
  <si>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</si>
  <si>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</si>
  <si>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</si>
  <si>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</si>
  <si>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</si>
  <si>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</si>
  <si>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</si>
  <si>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</si>
  <si>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</si>
  <si>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</si>
  <si>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</si>
  <si>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</si>
  <si>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</si>
  <si>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</si>
  <si>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</si>
  <si>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</si>
  <si>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</si>
  <si>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</si>
  <si>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</si>
  <si>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</si>
  <si>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</si>
  <si>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</si>
  <si>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</si>
  <si>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</si>
  <si>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</si>
  <si>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филиал ПАО «МРСК Северного Кавказа» - «Севкавказэнерго»</t>
  </si>
  <si>
    <t>Наименование</t>
  </si>
  <si>
    <t>Факт 2016</t>
  </si>
  <si>
    <t>Факт 2017</t>
  </si>
  <si>
    <t>Факт 2018</t>
  </si>
  <si>
    <t>План 2020</t>
  </si>
  <si>
    <t>БП 2020</t>
  </si>
  <si>
    <t>6=(гр.3+гр.4+гр.5)/3</t>
  </si>
  <si>
    <t>Количество договоров, шт.</t>
  </si>
  <si>
    <t>Объм максимальной мощности, кВт.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</si>
  <si>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</si>
  <si>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</si>
  <si>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</si>
  <si>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</si>
  <si>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</si>
  <si>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</si>
  <si>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</si>
  <si>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</si>
  <si>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</si>
  <si>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</si>
  <si>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</si>
  <si>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</si>
  <si>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</si>
  <si>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</si>
  <si>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</si>
  <si>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</si>
  <si>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</si>
  <si>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2019 год</t>
  </si>
  <si>
    <t>Объект электросетевого хозяйства/Средство коммерческого учета электрической энергии (мощности)</t>
  </si>
  <si>
    <t>Протяженность (для линий электропередачи), м</t>
  </si>
  <si>
    <t>Максимальная мощность, кВт</t>
  </si>
  <si>
    <t xml:space="preserve">Средства коммерческого учета электрической энергии (мощности) </t>
  </si>
  <si>
    <t>однофазные прямого включения</t>
  </si>
  <si>
    <t>однофазные полукосвенного включения</t>
  </si>
  <si>
    <t>однофазные косвенного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</si>
  <si>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</si>
  <si>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</si>
  <si>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</si>
  <si>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35</t>
  </si>
  <si>
    <t>110</t>
  </si>
  <si>
    <t>1.1.1.4.</t>
  </si>
  <si>
    <t>1.1.2.4.</t>
  </si>
  <si>
    <t>1.2.1.4.</t>
  </si>
  <si>
    <t>1.2.2.4.</t>
  </si>
  <si>
    <t>1.3.1.4.</t>
  </si>
  <si>
    <t>1.3.2.4.</t>
  </si>
  <si>
    <t>1.3.1.4.1.</t>
  </si>
  <si>
    <t>3.1.1.</t>
  </si>
  <si>
    <t>3.1.2.</t>
  </si>
  <si>
    <t>3.1.5.</t>
  </si>
  <si>
    <t>3.1.3.</t>
  </si>
  <si>
    <t>3.1.4.</t>
  </si>
  <si>
    <t>3.2.1.</t>
  </si>
  <si>
    <t>3.2.2.</t>
  </si>
  <si>
    <t>3.2.3.</t>
  </si>
  <si>
    <t>3.2.4.</t>
  </si>
  <si>
    <t>3.2.5.</t>
  </si>
  <si>
    <t>3.3.1.</t>
  </si>
  <si>
    <t>3.3.2.</t>
  </si>
  <si>
    <t>3.3.3.</t>
  </si>
  <si>
    <t>3.3.4.</t>
  </si>
  <si>
    <t>3.3.5.</t>
  </si>
  <si>
    <t>4.1.1.1.</t>
  </si>
  <si>
    <t>4.1.1.2.</t>
  </si>
  <si>
    <t>4.1.2.1.</t>
  </si>
  <si>
    <t>4.1.1.4.</t>
  </si>
  <si>
    <t>4.1.1.3.</t>
  </si>
  <si>
    <t>4.1.1.5.</t>
  </si>
  <si>
    <t>4.1.1.6.</t>
  </si>
  <si>
    <t>4.1.2.2.</t>
  </si>
  <si>
    <t>4.1.2.3.</t>
  </si>
  <si>
    <t>4.1.2.4.</t>
  </si>
  <si>
    <t>4.1.2.5.</t>
  </si>
  <si>
    <t>4.1.2.6.</t>
  </si>
  <si>
    <t>Трансформаторные подстанции (ТП), за исключением распределительных трансформаторных подстанций (РТП)</t>
  </si>
  <si>
    <t>5.1.1.1.</t>
  </si>
  <si>
    <t>5.1.1.2.</t>
  </si>
  <si>
    <t>5.1.1.3.</t>
  </si>
  <si>
    <t>5.1.1.4.</t>
  </si>
  <si>
    <t>5.1.1.5.</t>
  </si>
  <si>
    <t>5.1.1.6.</t>
  </si>
  <si>
    <t>5.1.2.1.</t>
  </si>
  <si>
    <t>5.1.2.2.</t>
  </si>
  <si>
    <t>5.1.2.3.</t>
  </si>
  <si>
    <t>5.1.2.4.</t>
  </si>
  <si>
    <t>5.1.2.5.</t>
  </si>
  <si>
    <t>5.1.2.6.</t>
  </si>
  <si>
    <t>6.1.</t>
  </si>
  <si>
    <t>6.2.</t>
  </si>
  <si>
    <t>ПС 35 кВ</t>
  </si>
  <si>
    <t>ПС 110 кВ и выше</t>
  </si>
  <si>
    <t>7.1.1.</t>
  </si>
  <si>
    <t>7.1.2.</t>
  </si>
  <si>
    <t>7.1.3.</t>
  </si>
  <si>
    <t>7.2.1.</t>
  </si>
  <si>
    <t>7.2.2.</t>
  </si>
  <si>
    <t>7.2.3.</t>
  </si>
  <si>
    <t xml:space="preserve">Постановление Региональной тарифной комиссии Ставропольского края </t>
  </si>
  <si>
    <t>ул. Университетская, 35, г. Пятигорск, Ставропольский край, 357500</t>
  </si>
  <si>
    <t>Демчак Игорь Вячеславович</t>
  </si>
  <si>
    <t>(8793) 39-23-53, (8793) 36-35-86</t>
  </si>
  <si>
    <t>(8793) 97-35-02</t>
  </si>
  <si>
    <t>Филиал ПАО «Россети Северный Кавказ» - «Ставропольэнерго»</t>
  </si>
  <si>
    <t>Филиал Публичного Акционерного Общества «Россети Северный Кавказ» - «Ставропольэнерго»</t>
  </si>
  <si>
    <t xml:space="preserve">info@stv.rossetisk.ru </t>
  </si>
  <si>
    <t>по договорам, заключенным за текущий год (9 месяцев 2020 года)</t>
  </si>
  <si>
    <t>за текущий год  (9 месяцев 2020 год)</t>
  </si>
  <si>
    <t>Приложение № 1
к Методическим указаниям по определению
размера платы за технологическое
присоединение к электрическим сетям</t>
  </si>
  <si>
    <t>1</t>
  </si>
  <si>
    <t>1.1</t>
  </si>
  <si>
    <t>Строительство воздушной линии  по существующим опорам</t>
  </si>
  <si>
    <t>1.1.1</t>
  </si>
  <si>
    <t>Тип провода - Изолированный</t>
  </si>
  <si>
    <t>1.1.1.1</t>
  </si>
  <si>
    <t>Материал провода - Медный</t>
  </si>
  <si>
    <t>1.1.1.1.1</t>
  </si>
  <si>
    <t>1.1.1.1.2</t>
  </si>
  <si>
    <t>1.1.1.1.3</t>
  </si>
  <si>
    <t>1.1.1.1.4</t>
  </si>
  <si>
    <t>1.1.1.1.5</t>
  </si>
  <si>
    <t>1.1.1.1.6</t>
  </si>
  <si>
    <t>1.1.1.2</t>
  </si>
  <si>
    <t>Материал провода - Стальной</t>
  </si>
  <si>
    <t>1.1.1.2.1</t>
  </si>
  <si>
    <t>1.1.1.2.2</t>
  </si>
  <si>
    <t>1.1.1.2.3</t>
  </si>
  <si>
    <t>1.1.1.2.4</t>
  </si>
  <si>
    <t>1.1.1.2.5</t>
  </si>
  <si>
    <t>1.1.1.2.6</t>
  </si>
  <si>
    <t>1.1.1.3</t>
  </si>
  <si>
    <t>Материал провода - Сталеалюминиевый</t>
  </si>
  <si>
    <t>1.1.1.3.1</t>
  </si>
  <si>
    <t>1.1.1.3.2</t>
  </si>
  <si>
    <t>1.1.1.3.3</t>
  </si>
  <si>
    <t>1.1.1.3.4</t>
  </si>
  <si>
    <t>1.1.1.3.5</t>
  </si>
  <si>
    <t>1.1.1.3.6</t>
  </si>
  <si>
    <t>Материал провода - Алюминиевый</t>
  </si>
  <si>
    <t>1.1.1.4.1</t>
  </si>
  <si>
    <t xml:space="preserve">Реконструкция ВЛ-0,4 кВ от ТП-4/332 для осуществления технологического присоединения энергопринимающих устройств стройплощадки жилого дома, расположенной в Арзгирском районе, а.Башанта, ул.Дружбы 29 </t>
  </si>
  <si>
    <t xml:space="preserve">Реконструкция ВЛ-10 кВ Ф-408 от ПС 110 кВ "Левокумская",  строительство ТП-10/0,4 кВ для осуществления технологического присоединения энергопринимающих устройств базы для ведения подсобного хозяйства, расположенной в Левокумском районе, примерно 1500 м на северо-восток от ориентира с.Левокумское </t>
  </si>
  <si>
    <t>Реконструкция ЛЭП-0,4 кВ  от  ТП-1056/197 ПС 110/10 кВ «Лысогорская» (совместный подвес)  для осуществления технологического присоединения энергопринимающих устройств по ул. Кооперативная 50а, ст. Лысогорская Георгиевского района</t>
  </si>
  <si>
    <t>Реконструкция ВЛ-0,4 кВ Ф-2 ТП-3053/204 ПС-110/35/10 кВ «Ростовановская» по существующим опорам №23-37 и строительство  ВЛ-0,4 кВ от оп.№37  для осуществления технологического присоединения энергопринимающих устройств расположенных на земельном участке по ул.Красных Партизан, дом №36 х.Дыдымовка,  Курского района.</t>
  </si>
  <si>
    <t xml:space="preserve">Реконструкция  ВЛ 0,4 кВ от ТП-5/191  для осуществления технологического присоединения энергопринимающих устройств на земельном участке по адресу: ул. Ленина, 301, с. Тищенское Изобильненского района </t>
  </si>
  <si>
    <t>Техперевооружение  ВЛ 0,4 кВ от ТП-2/482  для осуществления технологического присоединения энергопринимающих устройств жилого дома по адресу: ул. Лесная, 18, с. Московское Изобильненского района</t>
  </si>
  <si>
    <t>Реконструкция ВЛ 0,4кВ от ТП-9/237 для осуществления технологического присоединения энергопринимающих устройств на земельном участке заявителя по адресу: п. Левоегорлыкский, пер. Коммунальный, 13 в Изобильненском районе</t>
  </si>
  <si>
    <t xml:space="preserve">Реконструкция ВЛ 0,4кВ от ТП-8/390 для осуществления технологического присоединения энергопринимающих устройств жилого дома по адресу: с. Донское, ул. Индустриальная,5 в Труновском районе </t>
  </si>
  <si>
    <t xml:space="preserve">Реконструкция ВЛ 0,4кВ от ТП-6/402 для осуществления технологического присоединения энергопринимающих устройств жилого дома по адресу: с. Птичье, ул. Тельмана, 12 в Изобильненском районе </t>
  </si>
  <si>
    <t>Реконструкция ВЛ-0,4 кВ Ф-1 ТП-1/166 ВЛ-10 кВ Ф-166 ПС Ставрополь-330  для осуществления технологического присоединения энергопринимающих устройств жилого дома в  с. Надежда, ул. Солнечная, 23</t>
  </si>
  <si>
    <t>Реконструкция ВЛ-10 кВ Ф-037 ПС 110/35/10 кВ Гофицкая, строительство ТП-10/0,4 кВ и ВЛ-0,4 кВ   для  осуществления  технологического присоединения энергопринимающих устройств строящегося жилого  дома по ул.Восточная,17а, с. Гофицкое, Петровского района</t>
  </si>
  <si>
    <t xml:space="preserve">Реконструкция ТП-7/305 и ВЛ 0,4 кВ от ТП-7/035 Ф -1 для  осущ.тех.прис-я энергоприн.устр. Строящегося машазина </t>
  </si>
  <si>
    <t>Реконструкция ВЛ-0,4кВ Ф-4 ТП-1/881 с заменой в ТП трансформатора мощностью 25 кВА на трансформатор мощностью 100 кВА и заменой провода А-25 на провод АС-35 по ВЛ-0,4 кВ для осуществления технологического присоединения энергопринимающих устройств телятника расположенного по адресу: Ставропольский край Апанасенковский район, с. Малая Джалга, бригада № 1</t>
  </si>
  <si>
    <t>1.1.1.4.2</t>
  </si>
  <si>
    <t xml:space="preserve">Реконструкция ВЛ 0,4 кВ от ТП-2/263 для осуществления технологического присоединения энергопринимающих устройств жилого дома по адресу с. Труновское, ул. Рабочая,53 в Труновском районе </t>
  </si>
  <si>
    <t>Реконструкция ВЛ 0,4 кВ от ТП-3/257 для  осуществления технологического присоединения  энергопринимающих устройств строящегося нежилого здания по адресу: с. Труновское, ул. Ленина, 29 в  Труновском  районе</t>
  </si>
  <si>
    <t>1.1.1.4.3</t>
  </si>
  <si>
    <t>1.1.1.4.4</t>
  </si>
  <si>
    <t>1.1.1.4.5</t>
  </si>
  <si>
    <t>1.1.1.4.6</t>
  </si>
  <si>
    <t>1.1.2</t>
  </si>
  <si>
    <t>Тип провода - Неизолированный</t>
  </si>
  <si>
    <t>1.1.2.1</t>
  </si>
  <si>
    <t>1.1.2.1.1</t>
  </si>
  <si>
    <t>1.1.2.1.2</t>
  </si>
  <si>
    <t>1.1.2.1.3</t>
  </si>
  <si>
    <t>1.1.2.1.4</t>
  </si>
  <si>
    <t>1.1.2.1.5</t>
  </si>
  <si>
    <t>1.1.2.1.6</t>
  </si>
  <si>
    <t>1.1.2.2</t>
  </si>
  <si>
    <t>1.1.2.2.1</t>
  </si>
  <si>
    <t>1.1.2.2.2</t>
  </si>
  <si>
    <t>1.1.2.2.3</t>
  </si>
  <si>
    <t>1.1.2.2.4</t>
  </si>
  <si>
    <t>1.1.2.2.5</t>
  </si>
  <si>
    <t>1.1.2.2.6</t>
  </si>
  <si>
    <t>1.1.2.3</t>
  </si>
  <si>
    <t>1.1.2.3.1</t>
  </si>
  <si>
    <t>1.1.2.3.2</t>
  </si>
  <si>
    <t>1.1.2.3.3</t>
  </si>
  <si>
    <t>1.1.2.3.4</t>
  </si>
  <si>
    <t>1.1.2.3.5</t>
  </si>
  <si>
    <t>1.1.2.3.6</t>
  </si>
  <si>
    <t>1.1.2.4.1</t>
  </si>
  <si>
    <t>1.1.2.4.2</t>
  </si>
  <si>
    <t>1.1.2.4.3</t>
  </si>
  <si>
    <t>1.1.2.4.4</t>
  </si>
  <si>
    <t>1.1.2.4.5</t>
  </si>
  <si>
    <t>1.1.2.4.6</t>
  </si>
  <si>
    <t>1.2</t>
  </si>
  <si>
    <t>Материал опоры - Металлические</t>
  </si>
  <si>
    <t>1.2.1</t>
  </si>
  <si>
    <t>1.2.1.1</t>
  </si>
  <si>
    <t>1.2.1.1.1</t>
  </si>
  <si>
    <t>1.2.1.1.2</t>
  </si>
  <si>
    <t>1.2.1.1.3</t>
  </si>
  <si>
    <t>1.2.1.1.4</t>
  </si>
  <si>
    <t>1.2.1.1.5</t>
  </si>
  <si>
    <t>1.2.1.1.6</t>
  </si>
  <si>
    <t>1.2.1.2</t>
  </si>
  <si>
    <t>1.2.1.2.1</t>
  </si>
  <si>
    <t>1.2.1.2.2</t>
  </si>
  <si>
    <t>1.2.1.2.3</t>
  </si>
  <si>
    <t>1.2.1.2.4</t>
  </si>
  <si>
    <t>1.2.1.2.5</t>
  </si>
  <si>
    <t>1.2.1.2.6</t>
  </si>
  <si>
    <t>1.2.1.3</t>
  </si>
  <si>
    <t>1.2.1.3.1</t>
  </si>
  <si>
    <t>1.2.1.3.2</t>
  </si>
  <si>
    <t>1.2.1.3.3</t>
  </si>
  <si>
    <t>1.2.1.3.4</t>
  </si>
  <si>
    <t>1.2.1.3.5</t>
  </si>
  <si>
    <t>1.2.1.3.6</t>
  </si>
  <si>
    <t>1.2.1.4.1</t>
  </si>
  <si>
    <t>1.2.1.4.2</t>
  </si>
  <si>
    <t>1.2.1.4.3</t>
  </si>
  <si>
    <t>1.2.1.4.4</t>
  </si>
  <si>
    <t>1.2.1.4.5</t>
  </si>
  <si>
    <t>1.2.1.4.6</t>
  </si>
  <si>
    <t>1.2.2</t>
  </si>
  <si>
    <t>1.2.2.1</t>
  </si>
  <si>
    <t>1.2.2.1.1</t>
  </si>
  <si>
    <t>1.2.2.1.2</t>
  </si>
  <si>
    <t>1.2.2.1.3</t>
  </si>
  <si>
    <t>1.2.2.1.4</t>
  </si>
  <si>
    <t>1.2.2.1.5</t>
  </si>
  <si>
    <t>1.2.2.1.6</t>
  </si>
  <si>
    <t>1.2.2.2</t>
  </si>
  <si>
    <t>1.2.2.2.1</t>
  </si>
  <si>
    <t>1.2.2.2.2</t>
  </si>
  <si>
    <t>1.2.2.2.3</t>
  </si>
  <si>
    <t>1.2.2.2.4</t>
  </si>
  <si>
    <t>1.2.2.2.5</t>
  </si>
  <si>
    <t>1.2.2.2.6</t>
  </si>
  <si>
    <t>1.2.2.3</t>
  </si>
  <si>
    <t>1.2.2.3.1</t>
  </si>
  <si>
    <t>1.2.2.3.2</t>
  </si>
  <si>
    <t>1.2.2.3.3</t>
  </si>
  <si>
    <t>1.2.2.3.4</t>
  </si>
  <si>
    <t>1.2.2.3.5</t>
  </si>
  <si>
    <t>1.2.2.3.6</t>
  </si>
  <si>
    <t>1.2.2.4.1</t>
  </si>
  <si>
    <t>1.2.2.4.2</t>
  </si>
  <si>
    <t>1.2.2.4.3</t>
  </si>
  <si>
    <t>1.2.2.4.4</t>
  </si>
  <si>
    <t>1.2.2.4.5</t>
  </si>
  <si>
    <t>1.2.2.4.6</t>
  </si>
  <si>
    <t>1.3</t>
  </si>
  <si>
    <t>Материал опоры - Железобетонные</t>
  </si>
  <si>
    <t>1.3.1</t>
  </si>
  <si>
    <t>1.3.1.1</t>
  </si>
  <si>
    <t>1.3.1.1.1</t>
  </si>
  <si>
    <t>1.3.1.1.2</t>
  </si>
  <si>
    <t>1.3.1.1.3</t>
  </si>
  <si>
    <t>1.3.1.1.4</t>
  </si>
  <si>
    <t>1.3.1.1.5</t>
  </si>
  <si>
    <t>1.3.1.1.6</t>
  </si>
  <si>
    <t>1.3.1.2</t>
  </si>
  <si>
    <t>1.3.1.2.1</t>
  </si>
  <si>
    <t>1.3.1.2.2</t>
  </si>
  <si>
    <t>1.3.1.2.3</t>
  </si>
  <si>
    <t>1.3.1.2.4</t>
  </si>
  <si>
    <t>1.3.1.2.5</t>
  </si>
  <si>
    <t>1.3.1.2.6</t>
  </si>
  <si>
    <t>1.3.1.3</t>
  </si>
  <si>
    <t>1.3.1.3.1</t>
  </si>
  <si>
    <t>1.3.1.3.2</t>
  </si>
  <si>
    <t>1.3.1.3.3</t>
  </si>
  <si>
    <t>1.3.1.3.4</t>
  </si>
  <si>
    <t>1.3.1.3.5</t>
  </si>
  <si>
    <t>1.3.1.3.6</t>
  </si>
  <si>
    <t>1.3.1.4.1</t>
  </si>
  <si>
    <t>Строительство ВЛ-0.4 кВ от ТП-5/131 ВЛ-10 кВ Ф-131 ЦРП Сенгилеевская ГЭС для обеспечения технологического присоединения энергопринимающих устройств православного храма в с. Сенгилеевском Шпаковского района (дог.техприс № 07/03 от 19.01.2016</t>
  </si>
  <si>
    <t>Строительство отпайки ВЛ-10 кВ от ВЛ-10 кВ Ф-166 ПС 330/110/10 кВ Ставрополь-330 для обеспечения технологического присоединения энергопринимающих устройств производственной базы в с. Надежда, ул. Степная, 33 Ж (договор технологического присоединения №43-05/37 от 25.04.2015г.)</t>
  </si>
  <si>
    <t>Строительство ВЛ-0.4 кВ от опоры №32 Ф-1 ТП-2/104 ВЛ-10 кВ Ф-104 ПС Грачевская для обеспечения технологического присоединения энергопринимающих устройств жилого дома по пер. Шоссейный 13   в с. Старомарьевка Грачевского района (договор тех. присоединения № 07/402   от 23.06.2016г.)</t>
  </si>
  <si>
    <t>Строительство ВЛ-0.4 кВ от опоры №3 Ф-3 ТП-12/170 ВЛ-10 кВ Ф-170 ПС Ставрополь-330 для обеспечения технологического присоединения энергопринимающих устройств жилого дома по ул. Дачная 94И в с. Старомарьевка Грачевского района (договор технологического присоединения №07/301 от 20.05.2016)</t>
  </si>
  <si>
    <t>Строительство ВЛ-0.4 кВ от Ф-1 ТП-1/225 ВЛ-10 кВ Ф-225 ПС Вревская для обеспечения технологического присоединения энергопринимающих устройств жилого дома   в с. Вревское Кочубеевского района (договор тех. присоединения № 07/350 от 06.06.2016г.)</t>
  </si>
  <si>
    <t>Строительство ВЛ-10 кВ Ф-163 от ПС Ставрополь-330 с установкой МТП-27/163 и строительство ВЛ-0,4 кВ Ф-1 от проектируемой МТП для технологического присоединения энергопринимающих устройств многоквартирного жилого дома Знаменского В.Б., Колядова В.П., Фомина В.Е. в с. Старомарьевка по ул. Подгорная (Договор тех. присоединения № 07/124, 07/125, 07/126, 07/127 от 10.03.2016г)</t>
  </si>
  <si>
    <t>Строительство ВЛ-0.4 кВ от опоры №43  Ф-1 ТП-10/119 ВЛ-10 кВ Ф-119 ПС Темнолесская для обеспечения технологического присоединения энергопринимающих устройств жилого дома Шурупова Е.С. в х. Липовчанский, ул. Лесная, 92</t>
  </si>
  <si>
    <t>Строительство ВЛ-0.4 кВ от опоры №21  Ф-2 ТП-18/163 ВЛ-10 кВ Ф-163 ПС Ставрополь-330 для обеспечения технологического присоединения энергопринимающих устройств жилого дома по ул. Свободная 80 в с. Старомарьевка Грачевского района (договор технологического присоединения №07/448 от 14.07.2016)</t>
  </si>
  <si>
    <t>Строительство участка ВЛ-0.4 кВ от опоры №13 ВЛ-0.4 кВ  Ф-2 ТП-7/161 ВЛ-10 кВ Ф-161 ПС 330/110/10 Ставрополь-330 для обеспечения технологического присоединения энергопринимающих устройств жилого дома по ул. Полевая 2А в с. Ташла Шпаковского района (договор технологического присоединения №07/693 от 03.11.2016)</t>
  </si>
  <si>
    <t>Строительство ВЛ-0,4 кВ от опоры № 23 Ф-2 ТП-26/157 ВЛ-10 кВ Ф-157  ПС Пригородная для обеспечения технологического присоединения энергопринимающих устройств жилых домов Анищенко С.В., Лесняк Т.В., Голеницкий Г.М  по ул.Новороссийской в с.Татарка Шпаковского района   (дог.техприс. № 07/80, № 07/82, № 07/81 от 18.02.2016)</t>
  </si>
  <si>
    <t>Строительство ВЛ -10 кВ ВЛ -0,4 кВ Ф-862, ТП-10/0,4кВ - 63 кВА для обеспечения технологического присоединения энергопринимающих устройств СППК "Экопродукт Вознесеновский" Апанасенковского района (дог. техприс 43-05/171 от 28.11.2016)</t>
  </si>
  <si>
    <t>0,4</t>
  </si>
  <si>
    <t>Строительство ВЛ -10 кВ Ф-071, ТП-10/0,4кВ - 25 кВА для обеспечения технологического присоединения энергопринимающих устройств РТРС "Ставропольский КРТПЦ" с. Рогатая Балка Петровского района (дог. техприс 06-40/104 от 07.08.2015)</t>
  </si>
  <si>
    <t>Строительство ВЛ -0,4 кВ Ф-2, ТП-5/094 для обеспечения технологического присоединения энергопринимающих устройств заявителя: комплексная спортивная площадка Петровский район, с. Высоцкое, ул. Библиотечная, 1б (дог. техприс 04/154 от 25.07.2017)</t>
  </si>
  <si>
    <t xml:space="preserve">Строительство ЛЭП -0,4 кВ от ТП-6/770 для обеспечения технологического присоединения энергопринимающих устройств МКУ "ЦКД КС ТР СК" аул. Шарахасул Туркменского района </t>
  </si>
  <si>
    <t>Строительство ВЛ -0,4 кВ Ф-3, ТП-1/887 для обеспечения технологического присоединения энергопринимающих устройств заявителя Религиозная организация "Ставропольская Невинномысская Епархия Русской Православной церкви (Московский Патриархат) храм Апанасенковский район" с. Малая Джалга, ул. Красная,61 (дог. техприс 04/133 от 23.06.2017)</t>
  </si>
  <si>
    <t>Строительство ВЛ -0,4 кВ Ф-1, ТП-3/076 для обеспечения технологического присоединения энергопринимающих устройств заявителя ИП Ходакова И.Ю.: объекты сельскохозяйственного назначения Петровский район", с/мо с. Сухая Буйвола, секция 6 часть контура 57 (дог. техприс 04/110 от 15.05.2017)</t>
  </si>
  <si>
    <t>Строительство ВЛ -0,4 кВ Ф-1, ТП-4/027 для обеспечения технологического присоединения энергопринимающих устройств храма в с. Шангала Петровский район (дог. техприс 06-40/182 от 06.09.2016)</t>
  </si>
  <si>
    <t xml:space="preserve">Реконструкция ВЛ-0,4 кВ от ТП -29/104  для обеспечения технологического присоединения объектов заявителей, расположенных по адресу: г. Пятигорск, ст. Константиновская, ул. Шоссейная </t>
  </si>
  <si>
    <t>Техническое перевооружение ВЛ-0,4 кВ от  ТП -23/397  для осуществления технологического присоединения энергопринимающих устройств строительной площадки расположенной по адресу: г. Железноводск, п. Капельница, садоводческое  товарищество Капельница, 159</t>
  </si>
  <si>
    <t>Реконструкция ВЛ-10 кВ Ф-104, строительство ВЛ-0,4 кВ и ТП 10/0,4 кВ для технологического  присоединения строительных площадок жилых домов в  г.Пятигорске, п.Нижнеподкумский, районе пересечения улиц 40 лет Победы и Школьной.</t>
  </si>
  <si>
    <t>Техническое перевооружение ВЛ-10 кВ Ф-123 ПС 35/10 кВ "Бештаугорец", строительство ВЛ-0,4 кВ и ТП-10/0,4 кВ для осуществления технологического присоединения энергопринимающих устройств ВРУ-0,4 кВ расположенного по адресу: Ставропольский край, Предгорный район, СОТ " Озерное"</t>
  </si>
  <si>
    <t>10</t>
  </si>
  <si>
    <t>Реконструкция ВЛ-10 кВ Ф-134 от ПС "Юцкая", строительство ВЛ-0,4 кВ и ТП-10/0,4 кВ для обеспечения технологического присоединения энергопринимающих устройств строительной площадки жилых домов в Предгорном районе, п. Джуца ул. А.Чупрынина "под ключ"</t>
  </si>
  <si>
    <t>Реконструкция ВЛ-10 кВ Ф-103 от ПС 35/10 кВ «Юцкая», строительство ВЛ-0,4 кВ и ТП-10/0,4 кВ для обеспечения технологического присоединения энергопринимающих устройств строительных площадок жилых домов для нужд филиала ПАО "МРСК Северного Кавказа" - "Ставропольэнерго"</t>
  </si>
  <si>
    <t>Реконструкция ВЛ-0,4 кВ от ТП-66/335 для обеспечения технологического присоединения энергопринимающих устройств строительной площадки жилого дома Предгорный район ст. Ессентукская ул. Бригадная 123</t>
  </si>
  <si>
    <t>Реконструкция ВЛ-0,4  кВ   от ТП-21/173 для осуществления технологического  присоединения энергопринимающих устройств объекта цифрового телевещания Ставропольский край, Предгорный район, пос.Подкумок, 250 м на юго-запад от ориентира жилой дом на окраине ул.Известковая</t>
  </si>
  <si>
    <t xml:space="preserve">Техническое перевооружение  ВЛ-0,4 кВ Ф-2 от КТП-12/603   для осуществления технологического присоединения энергопринимающих устройств строительной  площадки жилого дома расположенной по адресу: Минераловодский район, х. Садовый, ул. Ленина, № 121 </t>
  </si>
  <si>
    <t>Техническое перевооружение объекта: ВЛ-0,4 кВ ж/б опоры 20,6 км (дисп. наим. ВЛ-0,4 кВ от ТП-540/101) для осуществления технологического присоединения энергопринимающих устройств строительной площадки строения , расположенной в Предгорном районе, в границах МО Тельмановский сельсовет</t>
  </si>
  <si>
    <t>Техническое перевооружение ВЛ-0,4 кВ Ф-1 от МТП-23/397  для осуществления технологического присоединения энергопринимающих устройств садового дома  расположенного по адресу: Минераловодский район,п. Капельница, СТ Капельница №111</t>
  </si>
  <si>
    <t>Техническое перевооружение объекта: ВЛ-0,4 кВ ж/б опоры 88,25 км (Инв. № СЦ6162) (дисп.наим. ВЛ-0,4  кВ от ТП-8/159) для осуществления технологического присоединения энергопринимающих устройств строительной  площадки жилого дома расположенной по адресу: Минераловодский район, с. Канглы, ул. Родниковская</t>
  </si>
  <si>
    <t>Техническое перевооружение ВЛ-0,4 кВ от ТП-2/161 для осуществления технологического присоединения энергопринимающих устройств строительных площадок жилых домов, расположенных по адресу: Минераловодский район, п.Привольный, ул. Зеленая</t>
  </si>
  <si>
    <t>Техническое перевооружение ВЛ-0,4 кВ от ТП-204/103 для осуществления технологического присоединения энергопринимающих устройств строительной площадки жилого дома, расположенной по адресу: Предгорный район, х. Новая Пролетарка, ул. Озерная, 134 б</t>
  </si>
  <si>
    <t>Техническое перевооружение ВЛ-0,4 кВ от ТП-112/135  для обеспечения технологического присоединения энергопринимающих устройств строительной площадки нежилого строения расположенного по адресу:  Предгорный район, с. Этока, ул. Мира № 5</t>
  </si>
  <si>
    <t>Техническое  перевооружение ВЛ-0,4 кВ от ТП-912/131   для обеспечения технологического присоединения энергопринимающих устройств строительных площадок жилых домов расположенных по адресу:  п. Санамер  ул. Спортивная</t>
  </si>
  <si>
    <t>Техническое перевооружение ВЛ-0,4 кВ от ТП-936/144  для обеспечения технологического присоединения энергопринимающих устройств строительной площадки жилого дома расположенного по адресу:  Предгорный район, п. Пятигорский, ул. Урожайная, № 108</t>
  </si>
  <si>
    <t>Техническое перевооружение ВЛ-0,4 кВ от ТП-951/332 для осуществления технологического присоединения энергопринимающих устройств строительной площадки жилого дома, расположенного по адресу: п. Нежинский, ул. Спортивная, 27</t>
  </si>
  <si>
    <t>Технологическое перевооружение ВЛ-0,4 кВ от ТП-520/108  для обеспечения технологического присоединения энергопринимающих устройств жилого дома в Ставропольском крае, Предгорный район, ст.Суворовская, ул. Буденного, № 41</t>
  </si>
  <si>
    <t>Техническое перевооружение ВЛ-0,4 кВ от ТП-1/612 для осуществления технологического присоединения энергопринимающих устройств жилого дома, расположенного по адресу: Минераловодский район, п. Ленинский, ул. Молодая, №22</t>
  </si>
  <si>
    <t>Техническое перевооружение ВЛ-0,4 кВ от  ТП-1172/137 для осуществления технологического присоединения энергопринимающих устройств жилого дома расположенного по адресу: с. Юца, ул. Садовая №102</t>
  </si>
  <si>
    <t>Техническое перевооружение ВЛ-0,4 кВ от ТП-12/187 для осуществления технологического присоединения энергопринимающих устройств строительной площадки жилого дома, расположенного по адресу: ст. Суворовская ул. Шоссейная, №129 д</t>
  </si>
  <si>
    <t>Техническое перевооружение ВЛ-0,4 кВ от ТП-18/614 для осуществления технологического присоединения энергопринимающих устройств строительной площадки жилого дома, расположенного по адресу: Минераловодский район, п. Кумской, ул. Клубная, № 10б</t>
  </si>
  <si>
    <t xml:space="preserve">Техническое перевооружение ВЛ-0,4 кВ от ТП-48/161 для осуществления технологического присоединения энергопринимающих устройств строительной площадки жилого дома, расположенного по адресу: Минераловодский район, п. Змейка  ул. Крайняя №1а </t>
  </si>
  <si>
    <t>Техническое перевооружение ВЛ-0,4 кВ от ТП-66/161 для осуществления технологического присоединения энергопринимающих устройств строительных площадок жилых домов, расположенных по адресу: Минераловодский район, п. Змейка  ул. Российская</t>
  </si>
  <si>
    <t>Техническое перевооружение ВЛ-0,4 кВ от ТП-932/103 для осуществления технологического присоединения энергопринимающих устройств строительных площадок жилых домов, расположенных по адресу: х. Новая Пролетарка, ул. Весенняя</t>
  </si>
  <si>
    <t>Техническое перевооружение ВЛ-0,4 кВ от ТП-1152/108 для осуществления технологического присоединения энергопринимающих устройств строительной площадки жилого дома, расположенного по адресу: ст. Суворовская, ул. Капитана Ващенко № 3</t>
  </si>
  <si>
    <t xml:space="preserve">Техническое перевооружение ВЛ-0,4 кВ от ТП-117/137 для осуществления технологического присоединения энергопринимающих устройств строительной площадки строения, расположенного по адресу: с. Юца, ул. Строителей, № 50 </t>
  </si>
  <si>
    <t>Техническое перевооружение ВЛ-0,4 кВ от ТП-241/135 для осуществления технологического присоединения энергопринимающих устройств строительной площадки жилого дома, расположенного по адресу: с. Этока ул. Тихая 11</t>
  </si>
  <si>
    <t xml:space="preserve">Техническое перевооружение ВЛ-0,4 кВ от ТП-8/161 для осуществления технологического присоединения энергопринимающих устройств гаража расположенного по адресу: Минераловодский район, п.  Новотерский, ГК Змейка </t>
  </si>
  <si>
    <t xml:space="preserve">Техническое перевооружение ВЛ-0,4  кВ от ТП-932/103 для осуществления технологического присоединения энергопринимающих устройств строительной площадки жилого дома расположенного по адресу: х.Новая Пролетарка, пер.Дубравный </t>
  </si>
  <si>
    <t>Техническое перевооружение ВЛ-0,4 кВ от ТП -928/162  для осуществления технологического присоединения энергопринимающих устройств строительной площадки жилого дома расположенной по адресу: Предгорный район, х. Калаборка, туп. Нарзанный, №11</t>
  </si>
  <si>
    <t>Техническое перевооружение ВЛ-0,4  кВ от ТП-104/135 для осуществления технологического присоединения энергопринимающих устройств строительной площадки жилого дома расположенной  по адресу: с. Этока, ул. Школьная № 9 В</t>
  </si>
  <si>
    <t xml:space="preserve">Техническое перевооружение ВЛ-0,4  кВ от ТП-126/137 для осуществления технологического присоединения энергопринимающих устройств строительных площадок жилых домов расположенных  по адресу: Предгорный район с. Юца, ул. Нижне-Ессентукская, ул. Ессентукская </t>
  </si>
  <si>
    <t>Техническое перевооружение ВЛ-0,4 кВ от ТП -11/388  для осуществления технологического присоединения энергопринимающих устройств строительной площадки жилого дома расположенной по адресу: п. Загорский, ул. Полевая 23</t>
  </si>
  <si>
    <t>Строительство ВЛ-0,4 от ТП-700/101 для обеспечения технологического присоединения энергопринимающих устройств объекта цифрового телевещания Ставропольский край, Предгорный район, пос. Урожайный, 118 м на северо-восток от ориентира жилой дом №36 по ул. Мичурина.»</t>
  </si>
  <si>
    <t>Строительство ВЛ-0,4  кВ   от ТП-488/113 для осуществления технологического  присоединения энергопринимающих устройств объекта цифрового телевещания Ставропольский край, Предгорный район, ст.Бекешевская, 60 м на юго-восток от ориентира здание магазина по ул.Ленина, № 134</t>
  </si>
  <si>
    <t>Строительство ВЛ-0,4  кВ   от ТП-936/144 для осуществления технологического  присоединения энергопринимающих устройств заявителей по адресу: пос.Пятигорский 1-й проезд</t>
  </si>
  <si>
    <t>Строительство ВЛ-0,4кВ от ТП-158/162 для осуществления технологического присоединения энергопринимающих устройств заявителей строительной площадки жилого дома в Предгорном районе, п. Железноводский, ул. Советская</t>
  </si>
  <si>
    <t>Строительство ВЛ-0,4 кВ и ТП-10/0,4 кВ для осуществления технологического присоединения энергопринимающих устройств строительных площадок жилых домов, расположенных по адресу: п. Мирный, ул. С.Узденова, Шоссейная, Карачаевская</t>
  </si>
  <si>
    <t>Строительство ВЛ-0,4кВ от ТП-1173/162 для обеспечения технологического присоединения энергопринимающих устройств жилых домов, в с. Новоблагодарное, ул. Славянская,</t>
  </si>
  <si>
    <t>Строительство  ВЛ-0,4 кВ от ТП-1148/166 для обеспечения технологического присоединения энергопринимающих устройств жилого дома в Ставропольском крае, Предгорный район, с.Новоблагадарое, ул.Полевая, № 16</t>
  </si>
  <si>
    <t xml:space="preserve">Строительство ВЛ-0,4 кВ от ТП -55/151  для осуществления технологического присоединения энергопринимающих устройств дачных домов  расположенных по адресу: п. Змейка, ул. Садовая </t>
  </si>
  <si>
    <t xml:space="preserve">Техническое перевооружение объекта: ВЛ-0,4 кВ ж/б опоры 11.73км (Инв. № СЦ6164) (дисп.наим. ВЛ-0,4  кВ от ТП-6/615) для осуществления технологического присоединения энергопринимающих устройств строительной  площадки жилого дома расположенной по адресу: Минераловодский район,п. Ленинский, ул. Карла Маркса, кадастровый номер 26:23:140717:110 </t>
  </si>
  <si>
    <t xml:space="preserve">Техническое перевооружение объекта:  ВЛ-0,4 кВ ж/б опоры 88,61 км (Инв. № СЦ6162) (дисп.наим. ВЛ-0,4  кВ от ТП-8/602) для осуществления технологического присоединения энергопринимающих устройств строительной  площадки строения расположенной по адресу: Минераловодский район,с. Левокумка, ул. Садовая, № 117 б </t>
  </si>
  <si>
    <t>Строительство ВЛ-0,4 кВ и ТП-10/0,4 кВ  для осуществления технологического присоединения энергопринимающих устройств строительных площадок жилых домов расположенных по адресу: Предгорный район, х. Шести, ул. Лесная, Озерная, Нагорная, Заозерная, туп. Озерный "под ключ"»</t>
  </si>
  <si>
    <t>Строительство ВЛ-0,4 кВ от ТП - 16/223  для осуществления технологического присоединения энергопринимающих устройств строительной площадки жилого дома,  в Минераловодском районе в с. Орбельяновка, ул. Абрикосовая  "под ключ"</t>
  </si>
  <si>
    <t xml:space="preserve">Техническое перевооружение ВЛ-0,4 кВ от ТП-9/257 для осуществления технологического присоединения энергопринимающих устройств строительной площадки жилого дома, расположенного по адресу: Александровский район, с. Северное, ул. Восточная, № 22 </t>
  </si>
  <si>
    <t>Тех. перевооружение  ВЛ-0,4 кВ Ф-1 от ТП - 1194/123 и строит-во ВЛ-0,4 кВ  Ф-2 от ТП 1194/123 для осуществления технологического присоединения энергопринимающих устройств строительных площадок в Предгорном районе, "СОТ Озерное" (Договоры для осущ. ТП для № 632 от 16.06.2017,№ 633 от 15.06.2017,№ 634 от 27.06.2017,№ 824 от 31.07.2017,№ 246 от 14.03.2017) Инв. №10850</t>
  </si>
  <si>
    <t xml:space="preserve">Техническое перевооружение ВЛ-10  кВ Ф - 162 2,9 км  ПС Железноводская, строительство ВЛ-0,4 кВ и ТП-10/0,4 кВ для осуществления технологического присоединения энергопринимающих устройств строительных площадок жилых домов расположеных по адресу: п. Железноводский, пер.Железноводский </t>
  </si>
  <si>
    <t>Строительство участка ВЛ -0,4 кВ от опоры № 43 н.в. Ф-2 ТП-11/282  для  технологического присоединения энергопринимающих устройств жилого дома по ул. Жданова,21  в с. Московское Изобильненского р-на</t>
  </si>
  <si>
    <t>Строительство участка ВЛ -0,4 кВ от опоры № 18 н.в. Ф-2 ТП-2/284  для  технологического присоединения энергопринимающих устройств заявителя по ул. Лермонтова,2  в с. Московское Изобильненского р-на</t>
  </si>
  <si>
    <t xml:space="preserve">Строительство участка ВЛ0,4 кВ н.в.Ф-8 от ТП 6/132 для обеспечения ТПэнерг.прин.устр-в строящегося магазина по ул.Комарова, 6Д в с.Донское </t>
  </si>
  <si>
    <t>Техпер.ВЛ-0,4 кВ от ТП-3/354 путем стр. участка ВЛ 0,4 кВ от опоры №17 н.в. Ф-1 для обеспеч-я ТП эн.прин.устр-в жилого дома заяв. Половинко Ф.В. Изобильненский район, х. Сухой, ул. Горная, 38</t>
  </si>
  <si>
    <t xml:space="preserve">Строительство ВЛ 0,4 кВ от ТП 12/390 протяженностью 0,13 км для техприс.эн-прин. устройств строящегося жилого дома по ул.Трунова ,1Д с.Донское </t>
  </si>
  <si>
    <t xml:space="preserve">Техперевооруж. ВЛ-0,4 кВ от ТП 13/438 путем строит-ва н.в. Ф-3 для обеспеч.ТП энприн.устр.земельного участка с/х назначения в границах плана </t>
  </si>
  <si>
    <t>Тех. пер-ние ВЛ-0,4 кВ от ТП7/279 путем строительства участка ВЛ-0,4 кВ от опоры № 40 н.в. Ф-1 для обеспечения техпрс-я эн.прин.устр. земельн. уч-ка</t>
  </si>
  <si>
    <t>Тех. пер. Ф-370 путем стр-ва участка ВЛ 10 кВ от опоры № 3/24 Ф-370 и стр-ва  КТПН -250/10-0,4 с трансф. ТМГ 250/10-0,4 для обесп. ТП эн. прин. Устр. теплицы, распол.й 400 м севернее п. Дружба Новоалександр-го района Ст.кр</t>
  </si>
  <si>
    <t>Стр-во отпайки от ВЛ-10 кВ Ф-123 ПС 110/35/10 кВ Красногвардейская и установка доп.ТП 10/0,4 для ТП к электрич. сетям сушилки ООО "Агрохолдинг Красногвардейский»</t>
  </si>
  <si>
    <t>Техперевооружене Ф-386 путем стр-ва участка ВЛ 10 кВ от опоры № 8/18 Ф-386 до границы земельного участка заявителя для техприс. ЛЭП-10 кВ, ТП-10</t>
  </si>
  <si>
    <t>Реконструкция ВЛ-0,4 кВ от ТП-20/200 путем строительства нового участка для обеспечения технологического  присоединения стройплощадки жилого дома Евтушок Е.С., расположенной в с.Покойное, ул.Мичурина, 187</t>
  </si>
  <si>
    <t>Техническое перевооружение  ВЛ-0,4 кВ от ТП-3/522 путем строительства нового участка ЛЭП для обеспечения  технологического присоединения энергопринимающих устройств освещения пешеходного перехода ГУП СК "Буденновское МДРСУ", расположенного в Нефтекумском районе, а.Ямангой (а/д "Новкус-Артезиан-Ямангой-примыкание к а/д "Иргаклы-А.Тюбе-гр.СК" км 8+600)  (договор №351/16-04 от 27.10.2016г.)</t>
  </si>
  <si>
    <t>Техническое перевооружение  ВЛ-0,4 кВ от ТП-5/520 путем строительства нового участка ЛЭП для обеспечения  технологического присоединения энергопринимающих устройств освещения пешеходного перехода ГУП СК «Буденновское МДРСУ», расположенного в Нефтекумском районе, а.Ямангой  (а/д «Новкус – Артезиан – Ямангой - примыкание к а/д «Иргаклы -А.Тюбе - гр.СК» км 8+150) (договор №349/16-04 от 27.10.2016г.)</t>
  </si>
  <si>
    <t>Техническое перевооружение  ВЛ-0,4 кВ от КТП-11/60 Ф-510 путем строительства нового участка ЛЭП для обеспечения  технологического присоединения энергопринимающих устройств освещения пешеходного перехода ГУП СК "Буденновское МДРСУ", расположенного в Нефтекумском районе, с.Ачикулак (а/д "Буденновск-Ачикулак-Нефтекумск" км 58+907) (договор №345/16-04 от 26.10.2016г.)</t>
  </si>
  <si>
    <t>Строительство ВЛ-0,4 кВ от ТП-23/300 для обеспечения  технологического присоединения энергопринимающих устройств объекта торговли ООО "Арзгирский торговый комплекс», расположенного в Арзгирском районе, с.Арзгир, ул.Кирова 21 (договор №43-05/104 от 19.08.2016 г.)</t>
  </si>
  <si>
    <t>Техническое перевооружение ВЛ-0,4 кВ от ТП-2/240 путем строительства нового участка ЛЭП для обеспечения технологического присоединения энергопринимающих устройств стройплощадки жилого дома, расположенной в Будённовском районе, с.Прасковея, ул.Тихая 10 ( Григорьева С.А., договор №041/15-05 от 16.02.2015г.)</t>
  </si>
  <si>
    <t>Техническое перевооружение  ВЛ-0,4 кВ от ТП-6/502 путем строительства нового участка ЛЭП для обеспечения  технологического присоединения энергопринимающих устройств освещения пешеходного перехода ГУП СК "Буденновское МДРСУ", расположенного в Нефтекумском районе, с.Каясула (а/д "Иргаклы-А.Тюбе-гр.СК" км 13+020) (договор №350/16-04 от 27.10.2016г.)</t>
  </si>
  <si>
    <t>Техническое перевооружение  ВЛ-0,4 кВ от ТП-22/300 путем строительства нового участка ЛЭП для обеспечения  технологического присоединения энергопринимающих устройств откормочной площадки, расположенной в Арзгирском районе примерно в 187 м по направлению на юг от строения по адресу с.Арзгир, пер.Центральный 14 (ИП Головатов В.В., договор №235/16-06 от 01.08.2016г.)</t>
  </si>
  <si>
    <t>Техническое перевооружение ВЛ-0,4 кВ от ТП-5/301 путем строительства нового участка ЛЭП для обеспечения технологического присоединения энергопринимающих устройств свинарника, расположенного в Арзгирском районе, с.Арзгир, ул. Концевого 48 (ИП Ткаченко В.И., договор №216/16-06 от 15.07.2016г.)</t>
  </si>
  <si>
    <t>Строительство ВЛ-0,4 кВ от ТП-5/333 для обеспечения технологического присоединения  энергопринимающих устройств объекта цифрового телевещания ФГУП "РТРС", расположенного в Арзгирском районе, с. Серафимовское, примерно 70 метров на юго-восток от ориентира базовая станция «Билайн» (договор № 168/15-07 от 05.08.2015г.)</t>
  </si>
  <si>
    <t>Техническое перевооружение ВЛ-0,4 кВ от ТП-5/431 путем строительства нового участка  ЛЭП для обеспечения технологического присоединения энергопринимающих устройств киоска,  расположенного в Левокумском районе, с.Величаевское, пл.Ленина 16а (Шишкова Е.В., договор №282/15-07 от 26.10.2015г.)</t>
  </si>
  <si>
    <t>Техническое перевооружение ВЛ-0,4 кВ от КТП-18/240 путем строительства нового участка ЛЭП для обеспечения  технологического присоединения энергопринимающих устройств стройплощадки жилого дома Афонькиной Н.В., расположенной в Буденновском районе, с.Прасковея, ул.Мартовская 23</t>
  </si>
  <si>
    <t>Техническое перевооружение  ВЛ-0,4 кВ от ТП-6/312 путем строительства нового участка ЛЭП для обеспечения  технологического присоединения базовой станции сотовой связи ПАО «Мегафон», расположенной в Арзгирском районе с.Петропавловское, 330 м на север от строения №8 по ул.Шоссейная  (договор №93/16-06 от 20.04.2016г.)</t>
  </si>
  <si>
    <t>Реконструкция ВЛ-0,4 кВ Ф-3 от ТП-1112/153 для осуществления технологического присоединения энергопринимающих устройств строительной площадки жилого дома, расположенной по адресу: Предгорный район, г. Ессентуки, мкр. Опытник, 3 очередь, участок 51 дог. № 631 от 14.06.201</t>
  </si>
  <si>
    <t>Строительство ВЛ-0,4 кВ и ТП-10/0,4 кВ для осуществления технологического присоединения энергопринимающих устройств строительных площадок жилых домов в Предгорном районе, п. Санамер, ул. Победы, ул. Юрчихина "под ключ",  для нужд филиала ПАО "МРСК Северного Кавказа" - "Ставропольэнерго"</t>
  </si>
  <si>
    <t xml:space="preserve">Техперевооружение ВЛ-0,4 кВ от ТП -22/282 путем строит-ва участка ВЛ от опоры № 9 н.в. Ф-1 для обеспечения техприс.энергоприн.устр.земел.уч-ка </t>
  </si>
  <si>
    <t>Техперевооружение Ф-133 путем строит.уч-ка ЛЭП 10 кВ от оп.№3 до проектируемой ТП и установки доп.ТП 25/10/0,4 для техпр.эн.прин.устр.строящ-ся жилого дома</t>
  </si>
  <si>
    <t>Техперевооружение ВЛ0,4 кВ от ТП 7/320 путем строит.участ.ВЛ для осущ.техприс.энпр.устр.строящ.жил.дома пер.Речной,29 ,ст.Новотроицкая  Изобильненского р-на</t>
  </si>
  <si>
    <t>Техперевооружение ВЛ 0,4 кВ от ТП 10/282 путем замены провода на СИП2 в пролете опор№№24-32 н.в. Ф-1 в целях создания полнофазной сети для осущ.техпр.энпр.устр. на зем.уч-ке для ЛПХ ул.Горького,68 с.Московское Изобильненского р-на</t>
  </si>
  <si>
    <t>Реконструкция ВЛ 0,4 кВ от ТП-15/166 н.в.Ф-1 от оп.№44 до оп.№71 для осущ.техпр.энпр.устр.на земел.уч-ке по ул.Степная,2А ст.Рождественская Изобильненского р-на</t>
  </si>
  <si>
    <t>Реконструкция ВЛ-0,4 кВ  0.64км ф-264  (Инв. № СЦ4883) (дисп. наим. ВЛ-0,4 кВ от ТП-59/264) для осуществления технологического присоединения энергопринимающих устройств строительной площадки расположенной в Новоселицком  районе, с. Новоселицкое, ул. Ставропольская, №200</t>
  </si>
  <si>
    <t>Рек. ВЛ-0,4 кВ ж/б опоры 88,61 км (Инв. № СЦ6162) (дисп.наим. ВЛ-0,4 кВ от ТП-9/618) для тех.прис. стр.площ.ж.дома в п.Анджиевский,ул.2-я Береговая 20</t>
  </si>
  <si>
    <t>Техперевооружение ВЛ 0,4 кВ от ТП 2/133 путем строител.уч-ка ВЛ 0,4 кВ от опоры№ 57 н.в.Ф-2 для обеспеч.техприс.энприн.устр.заявителя по ул.Суворова,6</t>
  </si>
  <si>
    <t>Техперевооружение ЛЭП-0,4 кВ от ТП 1/282 путем строит-ва ЛЭП 0,4 кВ от опоры №28 н.в. Ф-3 для осуществления техприс.эн.прин.устр. на зем.участке для И</t>
  </si>
  <si>
    <t>Техническое перевооружение ВЛ-0,4 кВ от ТП 31/35 путем строит-ва нового участка ЛЭП для обеспечения тех.прис. энергопринимающих устройств жилого дома</t>
  </si>
  <si>
    <t>Техническое перевооружение ВЛ-0,4 кВ от ТП 11/570 путем строительства нового участка ЛЭП для обеспечения тех. прис. энергопринимающих устройств стройп</t>
  </si>
  <si>
    <t>Тех. перевооружение ВЛ-0,4 кВ ф.1ТП-10/250 путем строительства ВЛ-0,4 кВ для осущ.тех. прис-я энергоприн.устр-в жилого дома с.Тахта</t>
  </si>
  <si>
    <t>Техническое перевооружение ТП-12/094 и строительство ВЛ-0,4 кВ  ТП-12/094 для осуществления технологического присоединения энергопринимающих устройств</t>
  </si>
  <si>
    <t>Тех.пер. ВЛ-10 кВ Ф-134 24,05 км (вакуумн. выключ.), строит.ТП-10/0,4кВ 160 кВа для осущ.тех.прис.энерг.устр.здания сокового цеха, СК, Предгорный р-он</t>
  </si>
  <si>
    <t>Реконструкция ВЛ-6 кВ Ф-388 6.195 км ,  строительство ТП-6/0,4 кВ для осуществления технологического присоединения энергопринимающих устройств нежилого помещения в Минераловодском районе, п. Загорский, ул. Шоссейная, 43</t>
  </si>
  <si>
    <t>Строительство участка ВЛ-10 кВ от опоры №24 ВЛ-10 кВ Ф-115 ПС 110/10 кВ Ново-Невинномысская для обеспечения технологического присоединения энергопринимающих устройств АГНКС по ул. Майкопская в г. Невинномысске (договор технологического присоединения №43-05/87 от 30.06.2015)</t>
  </si>
  <si>
    <t>Строительство ВЛ-10 кВ от опоры №10 ВЛ-10 кВ Ф-187 ПС 110/35/10 кВ Новая Деревня для обеспечения технологического присоединения строящихся ЛЭП-10 кВ, ТП-10/0,4 кВ в с. Новая Деревня Кочубеевского района (договор технологического присоединения №43-05/202 от 30.12.2016</t>
  </si>
  <si>
    <t xml:space="preserve">Техперевооружение ВЛ 0,4кВ от ТП 9/237 путем строит-ва участ.ВЛ 0,4 кВ от опоры №33 н.в. для обесп.техприс.энпр.устр.зем.участ.для ИЖС </t>
  </si>
  <si>
    <t>Техперевооружение ВЛ0,4 кВ от ТП-2/132 н.в.Ф-2 путем замены провода АС на СИП2 от ТП 2/132 до оп.№5 для осуществл.техприс.энприн.устр.жилого дома по адресу пер.Широкий,1В, с.Донское Труновского района</t>
  </si>
  <si>
    <t>Реконструкция ВЛ-0,4 кВ ж/б опоры 86,748 км (Инв. № СЦ6110) (дисп. наим. ВЛ-0,4 кВ от ТП-348/162) для осуществления технологического присоединения энергопринимающих устройств строительной площадки жилого дома, расположенной по адресу: Предгорный район, п. Железноводский, ул. Мира, № 13</t>
  </si>
  <si>
    <t>«Техническое перевооружение   Ф-128, строительство участка ЛЭП-10 кВ от опоры №3/25 Ф-128, установка ТП-10/0,4 кВ с трансформатором 40 кВА  для осуществления технологического присоединения -  нежилого здания по адресу: Кировский район, примерно 3,351 км на северо-восток от здания почты расположенной по адресу с.Орловка, ул.Октябрьская 38А (Заявитель Гордиенко А.С. договор №286/17/НРЭС от 17.07.2017г.)»</t>
  </si>
  <si>
    <t xml:space="preserve">Техперевооружение ЛЭП-0,4 кВ от ТП-3/166 путем ст-ва уч-ка ЛЭП 0,4 кВ от опоры №19 н.в.Ф-2 для техпр.эн.пр.устр.ст.Рождественская ,ул.Ленина,80 </t>
  </si>
  <si>
    <t>Техническое перевооружение ТП-3/808 и строительство ЛЭП-0,4кВ РУ-0,4кВ ТП 3/808 от ПС 110-35-10 Дивное для обеспечения технологич. присоед.энергопринимающих устройств системы стационарного контроля "Платон" на рамной конструкции заявителя ООО "РТ-Инвест Транспортные Системы"</t>
  </si>
  <si>
    <t>Техническое перевооружение ВЛ-0,4 кВ ж/б опоры 18.17 км (Инв. №СЦ9267)(дисп. наим. ВЛ-0,4 кВ Ф-1 от ТП-936/144) для осуществления технологического присоединения энергопринимающих устройств строительных площадок жилых домов в Предгорном районе, п. Пятигорский, ул. Урожайная, д. №104 , 102</t>
  </si>
  <si>
    <t>Техническое перевооружение ВЛ-0,4 кВ  Ф-2 от КТП-16/223 для осуществления технологического присоединения энергопринимающих устройств строительной площадки жилого дома в Минераловодском районе, с.Орбельяновка, ул. Яблоневая, д. 4</t>
  </si>
  <si>
    <t xml:space="preserve">Техническое перевооружение ВЛ-0,4 кВ ж/б опоры 1.9км (Инв. №СЦ9724) (дисп. наим. ВЛ-0,4 кВ от ТП-23/161) для осуществления технологического присоединения энергопринимающих устройств строительной площадки аптеки в Минераловодском районе, п. Новотерский, 124м на юг от жилого дома №3 по ул. Южная </t>
  </si>
  <si>
    <t xml:space="preserve">Техническое перевооружение ВЛ-0,4 кВ ж/б опоры 5.3км (Инв. №СЦ9308) (дисп. наим. ВЛ-0,4 кВ от ТП-1/161) для осуществления технологического присоединения энергопринимающих устройств строительной площадки строения в границах МО Пригородный сельсовет, х. Воронова, ул. Лесная 1/1 </t>
  </si>
  <si>
    <t>Реконструкция ВЛ 0,4кВ от ТП-6/353 н.в.Ф-1 в пролете опор №№24-31 для осуществл. техприс.энпр.устр.на земел.уч-ке для ИЖС по ул.Степная,8А ст.Староизобильная Изобильненского р-на</t>
  </si>
  <si>
    <t>Техническое перевооружение ВЛ-0,4 кВ Ф-1 ТП-31/166 ВЛ-10 кВ Ф-166 ПС 330/110/10 кВ Ставрополь-330 и строительство ВЛ-0,4 кВ от ВЛ-0,4 кВ Ф-1 ТП-31/166 ВЛ-10 кВ Ф-166 ПС 330/110/10 кВ Ставрополь-330 для технологического присоединения энергопринимающих устройств жилых домов в  с. Надежда, ул. Зеленая. (Договоры № 07/348, 07/349 от 30.05.17г.)</t>
  </si>
  <si>
    <t>Техническое перевооружение ВЛ-0,4 кВ Ф-1 ТП-16/135 ВЛ-10 кВ Ф-135 ПС 110/35/10 кВ Промкомплекс для технологического присоединения энергопринимающих устройств жилого дома в  х. Нижнерусском, ул. Терновая, 4 А. (Договор № 07/237 от 28.04.17г.)</t>
  </si>
  <si>
    <t>Строительство ВЛ-0,4 кВ от опоры №44  ВЛ-0,4 кВ Ф-4  ТП-1/177 ВЛ-10 кВ Ф-177 ПС 110/10 кВ Южная для технологического присоединения энергопринимающих устройств жилого дома в г. Ставрополь, ул. Тюльпановая 9/1. (Договор № 4223/2017/СТВ/ЗЭС/ШРЭС от 23.11.17г.)</t>
  </si>
  <si>
    <t>Строительство ВЛ-0,4кВ от опоры №9 ВЛ-0,4кВ ТП-4/156 ВЛ-10 кВ Ф-156 ПС 110/10 кВ Пригородная для технологического присоединения энергопринимающих устройств жилых домов по пер. Западный в с. Татарка. (Договоры № 07/628, 07/629 от 05.10.17г.)</t>
  </si>
  <si>
    <t>«Строительство участка ВЛ-10 кВ от опоры №95 ВЛ-10 кВ Ф-157 ПС 110/10 кВ "Пригородная", строительство ТП-10/0,4 кВ ВЛ-10 кВ Ф-157 ПС 110/10 кВ "Пригородная", строительство ВЛ-0,4 кВ от РУ-0,4 кВ ТП-10/0,4 кВ ВЛ-10 кВ Ф-157 ПС 110/10 кВ "Пригородная" для осуществления технологического присоединения энергопринимающих устройств жилого дома по ул.Тельмана,40 в  с. Татарка, (договор технологического присоединения № 07/533 от 01.09.17г.)»</t>
  </si>
  <si>
    <t>Реконструкция ВЛ-0,4кВ ф.2 ТП-1/733 для осущ. тех.присоед.энергоприн. устр.склада для хранения,переработки с/х продукции в Туркменском р-не</t>
  </si>
  <si>
    <t>Строительство отпайки ВЛ-10 кВ от ВЛ-10 кВ Ф-137 ПС 35/10 кВ "Воронежская" до границы земельного участка (кадастровый номер № 26:15:291201:12) для осуществления техприса энергопринимающих устройств ООО "Новая Деревня</t>
  </si>
  <si>
    <t xml:space="preserve">Строительство отпайки ВЛ-10кВ от опоры №77 ВЛ-10кВ Ф-163 ПС 330/110/10 кВ Ставрополь-330 до МТП-29/163 для э/снабжения жил. массива на 64 уч. под ИЖС </t>
  </si>
  <si>
    <t xml:space="preserve">Реконструкция ВЛ 0,4 кВ от ТП-3/438 н.в Ф-1 путем замены провода на провод  СИП от опоры № 7 до границы земельного участка  заявителя для осуществления технологического присоединения энергопринимающих устройств силосной траншеи, в х. Широбоков, Изобильненского района. </t>
  </si>
  <si>
    <t>Реконструкция ВЛ 0,4 кВ  от ТП-5/107 для осуществления технологического присоединения  энергопринимающих устройств  жилого дома по ул. Заречная, 3 в х. Чапцев  Новоалександровского района.</t>
  </si>
  <si>
    <t>Реконструкция ВЛ 0,4 кВ  от  ТП-3/280  н.в. Ф-1  от опоры № 50 для  осуществления  технологического  присоединения энергопринимающих устройств жилого дома по ул. Калинина № 228  в с. Подлужное Изобильненского  района»</t>
  </si>
  <si>
    <t xml:space="preserve">Реконструкция ВЛ-0,4 кВ от ТП-26/109 для осуществления тех.прис. энергопринимающих устройств личного подсобного хозяйства </t>
  </si>
  <si>
    <t xml:space="preserve">Реконструкция ВЛ-0,4 кВ от ТП-3/168 для осуществления тех.прис. энергопринимающих устройств личного подсобного хозяйства </t>
  </si>
  <si>
    <t>Реконструкция ВЛ-0,4 кВ 0,3 км ф-1 от КТП 760/103 х. Садовый   для осуществления технологического присоединения энергопринимающих устройств строительной площадки жилого дома по ул.  Колхозная, д. 114</t>
  </si>
  <si>
    <t>Рек. ВЛ-0,4 кВ ж/б опоры 68,20 км (Инв. №СЦ9317) (дис.наим.ВЛ-0,4кВ от ТП-253/135) для тех.прис.эн.уст.стр.пл.ж.дома в Предг.р-не,с.Юца,ул.Луценко,130</t>
  </si>
  <si>
    <t>Рек. ВЛ-0,4 кВ Ф-3 от ТП-1214/346  для осущ. тех. прис.энерг.устр.стр.площ.стр.в Предгорном р-не, СНТ Дружба, в границах МО Тельмановский с/с</t>
  </si>
  <si>
    <t xml:space="preserve">Рек. ВЛ 0,4 кВ от ТП-1152/108 для осущ. технол.прис.энерг.устр.строит.площадки жил.дома в Предгорном р-не,ст.Суворовская, ул.Новая 20а </t>
  </si>
  <si>
    <t>Техническое перевооружение ВЛ-0,4 кВ от ТП-11/618 для осуществления технологического присоединения энергопринимающих устройств строительных площадок жилых домов в Минераловодском районе, п. Загорский, ул. Полевая «под ключ»</t>
  </si>
  <si>
    <t>Техническое перевооружение ВЛ-0,4 от ТП-1099/166 для осуществления технологического присоединения энергопринимающих устройств строительных площадок строения жилых домов в Предгорном районе, с. Новоблагодарное, ул. Степная «под ключ»</t>
  </si>
  <si>
    <t xml:space="preserve">Техническое перевооружение ВЛ-6 кВ Ф-605 ПС 35/6 кВ "Овощевод" и строительство ТП-6/0,4 кВ для осуществления технологического присоединения энергопринимающих устройств заявителя РУ-0,4 кВ расположенное примерно в 3,8 км по направлению на северо-запад от ориентира жилой дом, расположенного за пределами участка, адрес ориентира: Ставропольский край, Минераловодский район,   х. Садовый, ул. 25 Партсъезда, 10 </t>
  </si>
  <si>
    <t>Техническое перевооружение ВЛ-10 Ф-135 кВ от ПС 35/10 кВ Юцкая, строительство ВЛ-0,4 кВ и ТП-10/0,4 кВ для осуществления технологического присоединения энергопринимающих устройств строительных площадок строений в Предгорном районе, с. Этока, ул. Терешковой «под ключ</t>
  </si>
  <si>
    <t>Строительство отпайки ВЛ-10 кВ от ВЛ-10 кВ Ф-135 ПС 110/l3510/6 кВ Промкомплекс для обеспечения технологического присоединения энергопринимающих устройств цеха, расположенного в с.Верхнерусское, ул. Песчаная, 1 Г</t>
  </si>
  <si>
    <t>Реконструкция ВЛ-0,4 кВ Ф-3 ТП-12/170  ВЛ-10 кВ Ф-170 ПС 330/110/10 кВ Ставрополь-330 для осуществления технологического присоединения энергопринимающих устройств жилого дома в с. Старомарьевка, ул. Дачная 151</t>
  </si>
  <si>
    <t>Реконструкция ВЛ-0,4 кВ Ф-1 ТП-3/160    ВЛ-10 кВ Ф-160 ПС 330/110/10 кВ Ставрополь-330 для осуществления технологического присоединения энергопринимающих устройств жилого дома в с. Старомарьевка, ул. Подгорная 80</t>
  </si>
  <si>
    <t>Техническое перевооружение ВЛ-0,4 кВ Ф-3 ТП-6/156 ВЛ-10 кВ Ф-156 ПС 110/10 кВ "Пригородная" и строительство ВЛ-0,4 кВ от опоры №12 ВЛ-0,4 кВ Ф-3 ТП-6/156 ВЛ-10 кВ Ф-156 ПС 110/10 кВ "Пригородная" для осуществления технологического присоединения энергопринимающих устройств жилого дома по ул.Фурманова, 50 в  с. Татарка</t>
  </si>
  <si>
    <t>Строительство ВЛ-0,4кВ от опоры №16 ВЛ- 0,4 кв Ф-1 ТП-18/135 ВЛ-10 кв Ф-135 ПС 110/35/10 кВ Промкомплекс для технологического присоединения энергопринимающих устройств жилого дома в с. Верхнерусское, ул. Полевая 1 И</t>
  </si>
  <si>
    <t>Строительство ВЛ-0,4 кВ от оrrоры №5 ВЛ-0,4 кВ Ф-1 ТП-1/170 ВЛ-10 кВ Ф-170 ПС 330/110/10 кВ Ставрополь-330 для технологического присоединения энергопринимающих устройств жилого дома в с.Старомарьевка, ул. Северная 15</t>
  </si>
  <si>
    <t>Строительство ВЛ-0,4кВ от РУ-0,4кВ ТП-14/157 ВЛ-10 кВ Ф-157 ПС 110/10 кВ Пригородная для технологического присоединения энергопринимающих устройств жилых домов по ул. Руставели в с. Татарка</t>
  </si>
  <si>
    <t>Техническое перевооружение ВЛ-0,4 кВ ф.1 ТП-5/275 путем строительства участка ВЛ-0,4 кВ для осуществления технологического присоединения энергопринимающих устройств гаража по ул. Газовый Городок 3А с. Кевсала Ипатовского района заявитель - Никифорова С.А</t>
  </si>
  <si>
    <t>Строительство ВЛ-0,4кВ от РУ-0,4кВ ТП-20/104 ВЛ-10 кВ Ф-104 ПС 110/10 кВ Грачевская для технологического присоединения энергопринимающих устройств жилого дома в с. Старомарьевка, ул. Солнечная 29</t>
  </si>
  <si>
    <t>Строительство ВЛ-0,4 кВ от  ТП-10/0,4 ВЛ-10 кВ Ф-157 ПС 110/10 кВ Пригородная для технологического присоединения энергопринимающих устройств жилого дома в  с. Татарка, ул. Красноармейская 9/12</t>
  </si>
  <si>
    <t>Строительство участка ВЛ-0,4 кВ от опоры №16 ВЛ-0,4 кВ Ф-1 ТП-11/260 ВЛ-10 кВ Ф-260 ПС 35/10 кВ "Стародворцовская" для осуществления технологического присоединения энергопринимающих устройств жилого дома по  пер. Центральный, 6 в ст. Новоекатериновская (договор технологического присоединения  № 07/459 от 13.07.17г.)</t>
  </si>
  <si>
    <t>Реконструкция ВЛ-0,4 кВ от ТП-24/240 для осуществления технологического присоединения энергопринимающих устройств жилого дома, расположенного в Будённовском районе, с.Прасковея, ул. Верхняя 3 (заявитель Княгинин А.С., договор №219/18-05 от 01.08.2018г.)</t>
  </si>
  <si>
    <t>Реконструкция  ВЛ-10 кВ Ф-121 6.65 км , строительство ВЛ-0,4 кВ и ТП-10/0,4 кВ для осуществления технологического присоединения энергопринимающих устройств строительных площадок жилых домов в Предгорном районе, в границах СНТ "Ветеран"</t>
  </si>
  <si>
    <t>Тех.перев.ВЛ-6 кВ Ф-388, тех.пер.ТП-6/0,4 кВ 1/388, строит.ТП-6,04 кВ и ВЛ-0,4 кВ для тех.прис.энерг.уст.дач.домов по адресу: п.Первомайский, СТ Колос</t>
  </si>
  <si>
    <t>Тех. перевоор. ВЛ-0,4 кВ Ф-2 от МТП-1186/103 для тех.прис. энерг. устройств.стр. площ. жил.дома в Предгорном р-не, х.Новая Пролетарка, ул.Жукова, д.30</t>
  </si>
  <si>
    <t>Реконструкция ВЛ-0,4 кВ от ТП-6/500 для осуществления тех.прис. энергопринимающих устройств личного подсобного хозяйства</t>
  </si>
  <si>
    <t>Реконструкция ВЛ-0,4 кВ от ТП-13/571 для осуществления технологического присоединения энергопринимающих устройств личного подсобного хозяйства, расположенного в Нефтекумском районе, а.Абрам-Тюбе, ул.Курманалиева 1б (заявитель Ярболдыева А.К., договор №151/18-04 от 25.06.2018г.)</t>
  </si>
  <si>
    <t>Реконструкция ВЛ-0,4 кВ от ТП-16/502 для осуществления технологического присоединения энергопринимающих устройств жилого дома, расположенного в Нефтекумском районе, с.Каясула, ул.Крайняя 15 (заявитель Абдулмеджидов У.Д., договор №226/18-04 от 21.08.2018г.)</t>
  </si>
  <si>
    <t>Реконструкция  ВЛ-10 кВ Ф-161 14,1 км (Инв. №СЦ6160) и реконструкция ВЛ-0,4 кВ ж/б опоры 3.2 км (Инв. № СЦ9825)(дисп. наим. ВЛ-0,4 кВ от ТП-11/161) для осуществления технологического присоединения энергопринимающих устройств строящейся ТП-10/0,4 кВ в Минераловодском районе, п. Змейка, пер. Зеленый</t>
  </si>
  <si>
    <t>Техническое перевооружение ВЛ-0,4 кВ от ТП-1/218 0,8 км с. Прикумское для осуществления технологического присоединения энергопринимающих устройств строительной площадки жилого дома по ул. Российская, д. №38 Минераловодского района</t>
  </si>
  <si>
    <t>«Техническое перевооружение ВЛ-0,4 кВ Ф-3 ТП-3131/268 ПС "Эдиссия"  (строительство участка ВЛИ-0,4 кВ по существующим опорам от ТП-3131/268 ВЛ-0,4 кВ Ф-3 до оп.№8) для осуществления технологического присоединения энергопринимающих устройств жилого дома  в с.Эдиссия, ул.Шаумяна 91, Курского района» (Договор №4867/2018/СТВ/ВЭС/КРЭС от 16.02.2018г. Заявитель Арутюнов С.Х.)</t>
  </si>
  <si>
    <t>«Техническое перевооружение ВЛ-0,4 кВ путем строительства  участка ВЛ-0,4 кВ от опоры №7 Ф-3 ТП-1142/436  для осуществления технологического присоединения энергопринимающих устройств расположенных на земельном участке под индивидуальное жилищное строительство по ул.Школьная 54 в пос.Новый Георгиевского района» (Договор тех. прис. №449/17/ГРЭС от 26.10.2017г. Заявитель Айрапетян М.Л.)</t>
  </si>
  <si>
    <t>«Техническое перевооружение ВЛ-0,4 кВ путем строительства участка ВЛ-0,4 кВ  от опоры  №86 Ф-2  ТП-5159/360 для осуществления технологического присоединения энергопринимающих устройств расположенных на земельном участке под индивидуальное жилищное строительство по адресу: Советский район, пос.Михайловка проезд Молодежный 6» (Договор №425/17/ЗРЭС от 05.10.2017г. Заявитель Арслантавов А.А.).</t>
  </si>
  <si>
    <t xml:space="preserve">Реконструкция ВЛ-10 кВ Ф-305 4.7 км , строительство ТП-10/0,4 кВ и ВЛ-0,4 кВ для осуществления технологического присоединения энергопринимающих устройств строительных площадок строений, расположенных в Предгорном районе, п. Ясная Поляна, ул. Войсковая, ул. Терская, ул. Ессентукская, ул. Казачья (Инв.№ СЦ9345) </t>
  </si>
  <si>
    <t>Реконструкция ВЛ 0,4 кВ от ТП 5/402 для осущ.техприс.энерг.прин.устр-в на земельном участке для ЛПХ по адресу : ул.Пушкина ,48 ,с.Птичье Изобильненско</t>
  </si>
  <si>
    <t xml:space="preserve">Строительство  ВЛ-0,4 кВ Ф-1 от ТП-25/327  для осуществления технологического присоединения энергопринимающих устройств строительной площадки жилого дома в Предгорном районе, п. Подкумок ул. Кисловодская, д. №14 </t>
  </si>
  <si>
    <t>Реконструкция ВЛ-0,4 кВ  от ТП-1152/108 для осуществления технологического присоединения энергопринимающих устройств строительной площадки жилого дома, расположенной в Предгорном районе, ст. Суворовская, ул. Крылова, д.66</t>
  </si>
  <si>
    <t xml:space="preserve">Реконструкция ВЛ-0,4 кВ Ф-2 от МТП-1186/103   для осуществления технологического присоединения энергопринимающих устройств строительной площадки жилого дома, расположенной в Предгорном районе, х. Новая Пролетарка ул. Весенняя д.112. (Инв.№СЦ10926) </t>
  </si>
  <si>
    <t>Реконструкция ВЛ-10 кВ Ф-356 ПС 110/35/10 "Русская", стро-во ТП-10/0,4кВ, стро-во ВЛИ-0,4кВ для осущ. тех.присоед. энергоприн.уст-в ЛПХ по ул.Набережная с.Русское Курского р-она договор об осущ.№4804/2018/СТВ/ВЭС/КРЭС, №4805/2018/СТВ/ВЭС/КРЭС от 15.08.2018 Заяв.Чкареули Т.А., Хасанов Х.К.</t>
  </si>
  <si>
    <t xml:space="preserve">Реконструкция ВЛ-0,4 кВ ж/б опоры 4,2 км (Инв. №СЦ9330) (дисп. наим. ВЛ-0,4 кВ от ТП-652/348) для осуществления технологического присоединения энергопринимающих устройств строительной площадки жилого дома в Предгорном районе, ст. Боргустанская, ул. Черенко д. 8а» </t>
  </si>
  <si>
    <t xml:space="preserve">Реконструкция ВЛ-0,4 кВ ж/б опоры 12,2 км (Инв. № СЦ6164)(дисп. наим. ВЛ-0,4 кВ от ТП-55/161)  для осуществления технологического присоединения энергопринимающих устройств строительной площадки жилого дома, расположенной по адресу: Минераловодский район, п. Змейка, ул. Тихая, №3 </t>
  </si>
  <si>
    <t xml:space="preserve">Техперевооружение ВЛ 0,4 кВ от ТП 10/132 путем замены голого провода на СИП до оп.№9 для обеспечения техприс.энприн.устр-в Свято-Троицкой Церкви </t>
  </si>
  <si>
    <t>Техперевооружение ВЛ-0,4 кВ от ТП 11/137 путем замены провода в пролете опор № 21-27 и строительства участка ВЛ от опоры №27 н.в. Ф-1 для обеспеч. техприс.энергоприн</t>
  </si>
  <si>
    <t>Тех.перев.ВЛ-10 кВ Ф-346 от ПС 110/10 кВ Боргустан,строит.ВЛ-0,4 кВ и ТП-10/0,4 кВ для тех. прис.энер.уст. площ.строений в Предгорном р-не, СНТ Дружба</t>
  </si>
  <si>
    <t>Техническое перевооружение  ВЛ-0,4 кВ от ТП 15/606 путем строительства нового участка ЛЭП для обеспечения  технологического присоединения энергопринимающих устройств стройплощадки для ведения личного подсобного хозяйства, расположенной в  Нефтекумском районе, с.Абдул-Газы, ул.А.Эюпова, 11 (Тагандурдыев А.Н., договор №309/16-04 от 04.10.2016 г.)</t>
  </si>
  <si>
    <t>Техническое перевооружение ВЛ-0,4 кВ Ф-1 от ЗТП-417/117,114 для осуществления технологического присоединения энергопринимающих устройств строительной площадки строения в Предгорном районе, п. Мирный, ул. Уткополе, д. №21</t>
  </si>
  <si>
    <t>Рек.ВЛ-0,4 кВ ж/б опоры 20,6 км (Инв.№СЦ9714) (дисп.наим.ВЛ-0,4 кВ от ТП-405/152)для тех.прис.энер.уст.стр.площ.жил.дома,расп.:п.Санамер,ул.Бригадная2</t>
  </si>
  <si>
    <t>Техническое перевооружение ВЛ-0,4 кВ от опоры №5 до опоры №38 ВЛ-0,4 кВ Ф-2 ТП-18/168 ВЛ-10 кВ Ф-168 ПС 330/110/10 кВ Ставрополь-330 и строительство участка ВЛ-0,4 кВ от опоры №38 ВЛ-0,4 кВ Ф-2 ТП-18/168 ВЛ-10 кВ Ф-168 ПС 330/110/10 кВ Ставрополь-330 для осуществления технологического присоединения энергопринимающих устройств жилого дома по ул. Молодежная, 129 в  с. Надежда, (договор технологического присоединения № 07/153 от 09.03.17г.)</t>
  </si>
  <si>
    <t>Техническое перевооружение ВЛ-0,4 кВ ф.2 ТП-17/731 путем строительства участка ВЛ-0,4 кВ для осуществления технологического присоединения энергоприним устройств жилого дома по ул.Ч.Ахметова,1</t>
  </si>
  <si>
    <t>Техническое перевооружение ВЛ-0,4 кВ от ТП-1/502 путем строительства нового участка ЛЭП для осуществления   технологического присоединения энергопринимающих устройств стройплощадки жилого дома, расположенной в Нефтекумском районе, с.Каясула, ул.Восточная 44 (заявитель Шекирова Г.Я., договор №76/17-04 от 03.03.2017 г.)</t>
  </si>
  <si>
    <t xml:space="preserve">Техническое перевооружение ВЛ-0,4 кВ от ТП-1/507 путем строительства нового участка ЛЭП для осуществления технологического присоединения энергопринимающих устройств освещения пешеходного перехода ГУП СК "Буденновское МДРСУ", расположенного в Нефтекумском районе, с.Ачикулак (а/д "Степное-Иргаклы-Ачикулак" км 41+0,33) (договор №348/16-04 от 27.10.2016г.)» </t>
  </si>
  <si>
    <t xml:space="preserve">Техническое перевооружение  ВЛ-0,4 кВ от ТП-3/516 путем строительства нового участка ЛЭП для осуществления  технологического присоединения энергопринимающих устройств освещения пешеходного перехода ГУП СК "Буденновское МДРСУ", расположенного в Нефтекумском районе, а.Кок-Бас (а/д "Степное-Иргаклы-Ачикулак" км 24+531) (договор №346/16-04 от 26.10.2016г.)» </t>
  </si>
  <si>
    <t>Строительство ВЛ-0.4 кВ от ВЛ-0,4 кВ Ф-1 ТП-17/157 ВЛ-10 кВ Ф-157 ПС 110/10 кВ Пригородная для обеспечения технологического присоединения энергопринимающих устройств жилого дома по ул. Вишневая 2 в с. Татарка (договор технологического присоединения № 07/351 от 06.06.16г.)</t>
  </si>
  <si>
    <t>Техническое перевооружение ВЛ-0,4 кВ ж/б опоры 88,61 км (Инв. №СЦ6162) (дисп. наим. ВЛ-0,4 кВ от ТП-14/618) для осуществления технологического присоединения энергопринимающих устройств строительной площадки строения в Минераловодском районе, п. Загорский, ул. Мира д.16 А</t>
  </si>
  <si>
    <t xml:space="preserve">Строительство ВЛ-0,4кВ от опоры №22 ВЛ-0,4 кВ Ф-2 ТП-30/187 ВЛ-10кВ Ф-187 ПС 110/35/10 кВ Новая Деревня до ж/д для обеспечения техприс.э/прин. уст-тв </t>
  </si>
  <si>
    <t>Техническое перевооружение ВЛ-10 кВ Ф-209 3,5 км, строительство ВЛ-0,4 кВ и ТП-10/0,4 кВ для осуществления технологического присоединения энергопринимающих устройств строительной площадки жилого дома в Предгорном районе, п.Ясная Поляна, ул.Кубанская д. 2"</t>
  </si>
  <si>
    <t>Строительство участка ВЛ-0,4 кВ от опоры №14 ВЛ-0,4 кВ Ф-3 ТП-21/157 ВЛ-10 кВ Ф-157 ПС 110/10 кВ Пригородная для осуществления технологического присоединения энергопринимающих устройств жилого дома по ул. Красноармейская, 8А в с. Татарка (договор технологического присоединения №07/108 от 14.02.17</t>
  </si>
  <si>
    <t>Строительство ЛЭП-10 кВ от ВЛ-10 кВ Ф-101 ПС 35/10 кВ Рыбхоз с установкой МТП-52/101 и строительство ВЛ-0,4 кВ Ф-1 от РУ-0,4 кВ проектируемой МТП для технологического присоединения жилых домов по ул. Кубанская в ст. Новомарьевской Шпаковского района</t>
  </si>
  <si>
    <t>Реконструкция ВЛ-0,4 кВ 8.48 км (Инв.№СЦ9278) (дисп. наим. ВЛ-0,4 кВ от ТП-148/162) для осуществления технологического присоединения энергопринимающих устройств строительной площадки жилого дома, расположенной в Предгорном районе, с. Новоблагодарное, ул. Школьная, д.104 А</t>
  </si>
  <si>
    <t>Техническое перевооружение ВЛ-0,4 кВ ф.1/1 ТП-1/754 путем строительства участка ВЛ-0,4кВ для осуществления технологического присоединения энергопринимающих устройств жилого дома по ул.Октябрьская, 28. п. Красный Маныч, Туркменского района заявитель -  Цховребов В.А</t>
  </si>
  <si>
    <t xml:space="preserve">Строительство отпайки ВЛ -10 кВ Ф-259 ПС 110/10 кВ "Заводская", строительство ВЛ-0,4 кВ и ТП 10/0,4 кВ для обеспечения технологического присоединения </t>
  </si>
  <si>
    <t>Техническое перевооружение ВЛ-10 кВ Ф-143 от                 ПС 110/10 кВ «ПТФ», строительство ВЛ-0,4 кВ и ТП-10/0,4 кВ для осуществления технологического присоединения энергопринимающих устройств строительных площадок строений в Предгорном районе, п. Пятигорский, ул. Виноградная, Огородная, Ореховая «под ключ»</t>
  </si>
  <si>
    <t xml:space="preserve">Реконструкция  ВЛ-0,4 кВ Ф-2 от ТП-1214/346  для осуществления технологического присоединения энергопринимающих устройств строительной площадки строения расположенной в Предгорном районе, садовое некоммерческое товарищество Дружба, в границах МО Тельмановский сельсовет </t>
  </si>
  <si>
    <t>Строительство ВЛ-0,4 кВ и ТП-6/0,4 кВ для осуществления.тех. присоед. энергоприн. устройств строит. площадок жилых домов в х.Садовый, ул. Николаева</t>
  </si>
  <si>
    <t xml:space="preserve">Техническое перевооружение  ВЛ-0,4 кВ ж/б опоры пос. Ясная Поляна 1.19 км от ктп-( Инв. №СЦ9442) (дисп. наим. ВЛ-0,4 кВ от ТП-730/302) для осуществления технологического присоединения энергопринимающих устройств строительной площадки строения в Предгорном районе, п. Ясная Поляна, ул. Спортивная, д. №23 </t>
  </si>
  <si>
    <t>Строительство ВЛ-0,4 кВ  от ТП-588/185 для осуществления технологического присоединения энергопринимающих устройств строительной площадки строения в Предгорном районе, ст. Суворовская, ул. Тамлыкская, д. №128</t>
  </si>
  <si>
    <t>Техническое перевооружение ВЛ-10 кВ Ф-395 23,0 км , строительство ТП-10/0,4 кВ для осуществления технологического присоединения энергопринимающих устройств строительной площадки торгово-закупочной базы, расположенной в Минераловодском районе, с Ульяновка, ул. Соборная, д.1а.</t>
  </si>
  <si>
    <t>Реконструкция ВЛ-10 кВ Ф-161 7.25 км , строительство ВЛ-0,4 кВ и ТП-10/0,4 кВ для осуществления технологического присоединения энергопринимающих устройств строительной площадки жилого дома в Минераловодском районе, п. Змейка ул. Терновая 17</t>
  </si>
  <si>
    <t>Строительство ВЛ-10 кВ Ф-135 ПС 110/35/10/6 кВ Промкомплекс, строительство ВЛИ-0,4 кВ и ТП-10/0,4 кВ  для техприса индив. ж/д по улицам Изумрудная, Степная, Березовая, Хуторская, Васильковая, Радужная, Северная в с. Верхнерусском  Шпаковского района</t>
  </si>
  <si>
    <t>Строительство ЛЭП-10 кВ  для обеспечения технологического присоединения энергопринимающих устройств  строящегося лечебно-диагностического центра, в с. Надежда, Шпаковского района Ставропольского края</t>
  </si>
  <si>
    <t>Реконструкция ВЛ-0,4 кВ ж/б опоры 4, 402 км  (Инв.№СЦ6052) (дисп.наимен. ВЛ-0,4 кВ от ТП-29/104) для осуществления технологического присоединения энергопринимающих устройств строительной площадки жилого дома, расположенной в ст. Константиновская, ул. Шоссейная, д. 118 "Б"</t>
  </si>
  <si>
    <t xml:space="preserve">Реконструкция ВЛ-10 кВ Ф-225 17.37 км, строительство ВЛ-0,4 кВ и ТП -10/0,4 кВ  для осуществления технологического присоединения энергопринимающих устройств нежилого здания, расположенного в Минераловодском районе, с. Гражданское, ул. Заречная, д. 65, строение №1 </t>
  </si>
  <si>
    <t>Реконструкция ВЛ-10 кВ Ф-161 14,1км  и строительство ТП-10/0,4 кВ  для осуществления технологического присоединения энергопринимающих устройств строительной площадки строения Ставропольский край, Минераловодский ГО, ГУП "ТПКЗ-№169"</t>
  </si>
  <si>
    <t xml:space="preserve">Реконструкция ВЛ-0,4 кВ ж/б опоры 21,91 км (Инв.№СЦ9265) (дисп.наим. ВЛ-0,4 кВ от ТП-256/148) для осуществления технологического присоединения энергопринимающих устройств строительной площадки строения в Предгорном районе,в границах МО Пятигорского сельсовета, кад. № 26:29:140601:638» </t>
  </si>
  <si>
    <t>Реконструкция ВЛ-0,4 кВ ж/б опоры 9,74 км Подкумок (Инв.№СЦ9354) (дисп. наим. ВЛ-0,4 кВ от ТП-38/302) для осуществления технологического присоединения энергопринимающих устройств строительной площадки жилого дома в Предгорном районе, п.Верхнеподкумский, ул.Каштановая 10 А (договор № 6289 от 06.07.2018 г.  10 кВт)</t>
  </si>
  <si>
    <t>Реконструкция ВЛ-10 кВ Ф-162 1,0 км, строительство ТП-10/0,4 кВ для осуществления технологического присоединения энергопринимающих устройств строительной площадки жилого дома, расположенной в Предгорном районе, х.Верблюдогорка, ул. Школьная, д.42 А</t>
  </si>
  <si>
    <t xml:space="preserve">Реконструкция ВЛ-0,4 кВ ж/б опоры от КТП-510/101 1,5 км п.Чкалова для осуществления технологического присоединения энергопринимающих устройств строительной площадки жилого дома по ул. Менделеева д. 19» </t>
  </si>
  <si>
    <t>Реконструкция ВЛ-10 кВ Ф-209 3.5 км (Инв. №СЦ6205), демонтаж МТП 10/0,4 кВ № 1236 Ф-209 (Инв.№СЦ11000, №СЦ11001, №СЦ11002, №СЦ11003), строительство  двух ТП-10/0,4 кВ и ВЛ-0,4 кВ для осуществления технологического присоединения энергопринимающих устройств строительных площадок жилых домов расположенных в Предгорном районе,  п. Ясная Поляна,  ул. Донская, д. 13, ул. Красивая, д.43</t>
  </si>
  <si>
    <t xml:space="preserve">Реконструкция ВЛ-0,4 кВ дерев. опоры 1.4км  (Инв. №СЦ9140) (дисп.наим. ВЛ-0,4 кВ от ТП-2/221) для осуществления технологического присоединения энергопринимающих устройств строительной площадки строения в Минераловодском районе, с.Марьины Колодцы, ул.Садовая (кад. № 26:23:050721:147)» </t>
  </si>
  <si>
    <t xml:space="preserve">Реконструкция ВЛ-0,4 кВ ж/б опоры 3.2км (Инв.№СЦ9825) (дисп. наим. ВЛ-0,4 кВ от ТП-48/161) для осуществления технологического присоединения энергопринимающих устройств строительных площадок жилых домов и магазина в Минераловодском  районе, п.Змейка, ул.Дорожная д. 36, ул. Строителей д. 2Б, ул. Крайняя, д. 3 </t>
  </si>
  <si>
    <t xml:space="preserve">Реконструкция ВЛ-0,4 кВ Ф-2 от МТП-1186/103 для осуществления технологического присоединения энергопринимающих устройств строительной площадки жилого дома в Предгорном районе, х. Новая Пролетарка, пер. Дубравный д. 4 </t>
  </si>
  <si>
    <t>Реконструкция ВЛ-0,4 кВ Ф-2 от ТП-1185/134 для осуществления технологического присоединения энергопринимающих устройств строительной площадки жилого дома в Предгорном районе, п.Джуца, ул. М.Егоршина, д. 12</t>
  </si>
  <si>
    <t xml:space="preserve">Строительство ВЛ-0,4 кВ от ТП-6/397 для осуществления технологического присоединения энергопринимающих устройств строительной площадки строения, расположенной в г. Железноводске, жилой район п. Капельница, ул. Дивная, д.18 </t>
  </si>
  <si>
    <t xml:space="preserve">Строительство отпайки от ВЛ-10 кВ Ф-323 ПС 110/10 кВ «ПТФ» для осуществления технологического присоединения энергопринимающих устройств АГНКС, в Предгорном районе, в границах МО Этокский сельсовет (кад. № 26:29:130321:21) "под ключ" </t>
  </si>
  <si>
    <t>Реконструкция ВЛ-0,4 кВ дерев. с ж/б прист. 5.9км (Инв.№СЦ6163)(дисп. наим. ВЛ-0,4 кВ от ТП-2/615) для осуществления технологического присоединения энергопринимающих устройств строительной площадки жилого дома, расположенной в Минераловодском районе, п. Ленинский, ул. Пеховского д.14</t>
  </si>
  <si>
    <t xml:space="preserve">Реконструкция ВЛ-0,4 кВ ж/б опоры 6.3км (Инв.№ СЦ9812) (дисп. наим.ВЛ-0,4 кВ от ТП-11/161) для осуществления технологического присоединения энергопринимающих устройств строительной площадки автомобильной стоянки расположенной в Минераловодском районе, п. Змейка, ул.Лермонтова, 50 м на северо-восток от жилого дома № 81 а </t>
  </si>
  <si>
    <t>Реконструкция ВЛ-0,4 кВ ж/б опоры 88,61 км (Инв.№СЦ6162) (дисп. наим. ВЛ-0,4 кВ от ТП-3/606) для осуществления технологического присоединения энергопринимающих устройств строительной площадки строения расположенной в 130 метрах на север от ориентира: Минераловодский район, с.Левокумка, пер.Северный, д.6</t>
  </si>
  <si>
    <t xml:space="preserve">Реконструкция ВЛ-0,4 кВ ж/б опоры 88,61 км (Инв.№СЦ6162) (дисп. наим. ВЛ-0,4 кВ от ТП-3/606) для осуществления технологического присоединения энергопринимающих устройств строительной площадки строения расположенной в 130 метрах на север от ориентира: Минераловодский район, с.Левокумка, пер.Северный, д.6 </t>
  </si>
  <si>
    <t>Реконструкция ВЛ-0,4 кВ Ф-3  от ТП-1112/153 для осуществления технологического присоединения энергопринимающих устройств строительной площадки жилого дома, расположенной в г.Ессентуки, ул.Донская (кад.№ 26:30:070305:52)</t>
  </si>
  <si>
    <t>Реконструкция ВЛ-10 кВ Ф-389 17,0 км, строительство ВЛ-0,4 кВ и ТП-10/0,4 кВ для осуществления технологического присоединения энергопринимающих устройств строительных площадок жилых домов в Минераловодском районе, с. Ульяновка, ул. Новая</t>
  </si>
  <si>
    <t>Техническое перевооружение ВЛ-10 кВ Ф-346 от ПС 110/10 кВ "Боргустан" путем строительства участка ВЛ-10 кВ, строительства ТП-10/0,4 кВ и ВЛ-0,4 кВ для осуществления технологического присоединения энергопринимающих устройств Заявителей в границах земель МО Тельмановский сельсовет, СНТ "Дружба" Предгорного района" для нужд филиала ПАО "МРСК Северного Кавказа"- "Ставропольэнерго"</t>
  </si>
  <si>
    <t xml:space="preserve">Реконструкция ВЛ-0,4 кВ дерев. пропит. с ж/б прист. 10км (Инв.№СЦ9294) (дисп. наим. ВЛ-0,4 кВ от ТП-445/114) для осуществления технологического присоединения энергопринимающих устройств строительной площадки жилого дома, расположенной в Предгорном районе, п. Садовая Долина, д. 15 </t>
  </si>
  <si>
    <t>Реконструкция ВЛ-0,4 кВ ж/б опоры 88,61 км (Инв.№СЦ6162) (дисп.наимен. ВЛ-0,4 кВ от ТП-2/614) для осуществления технологического присоединения энергопринимающих устройств строительной площадки жилого дома, расположенной в Минераловодском районе, п. Кумской, ул. Лесная, д. 44</t>
  </si>
  <si>
    <t>Реконструкция ВЛ-0,4 кВ ж/б опоры 9,74км Подкумок (Инв.№СЦ9354)( дисп. наим. ВЛ-0,4 кВ от ТП-661/327) для осуществления технологического присоединения энергопринимающих устройств квартиры расположенной в Предгорном районе, п. Подкумок, ул.Тепличная, д. 12, кв. 3</t>
  </si>
  <si>
    <t>Реконструкция  ВЛ-0,4 кВ Ф-2 от ТП-18/388 для осуществления технологического присоединения энергопринимающих устройств стройплощадки строения, расположенной в Минераловодском районе, п. Первомайский, СТ "Колос", уч. №335</t>
  </si>
  <si>
    <t>Реконструкция ВЛ-0,4 кВ Ф-1 от ТП 1194/123 для осуществления технологического присоединения энергопринимающих устройств строительной площадки строения в Предгорном районе, СТ "Озерное" уч.№ 229</t>
  </si>
  <si>
    <t>Реконструкция ВЛ-0,4 кВ ж/б опоры 88,61 км (Инв.№СЦ6162 )( дисп. наим. ВЛ-0,4 кВ от ТП-13/618) для осуществления технологического присоединения энергопринимающих устройств строительной площадки строения, в Минераловодском районе, п. Загорский, ул.Пионерская, д. 13</t>
  </si>
  <si>
    <t xml:space="preserve">Реконструкция ВЛ-0,4 кВ дерев. с ж/б прист. 13,21 км (Инв.№СЦ9129)( дисп. наим. ВЛ-0,4 кВ от ТП-11/618) для осуществления технологического присоединения энергопринимающих устройств строительных площадок жилых домов, в Минераловодском районе, п. Загорский, ул. Полевая, д. 4, ул. Светлая д.9 </t>
  </si>
  <si>
    <t>Реконструкция ВЛ-0,4 кВ Ф-3 от ТП 1214/346 для осуществления технологического присоединения энергопринимающих устройств строительных площадок строений в Предгорном районе, СТ "Дружба", проезд №25, уч. №№ 9,10</t>
  </si>
  <si>
    <t>Реконструкция  ВЛ-6 кВ Ф-618 23,15 км , строительство  ТП-6/0,4 кВ и ВЛ-0,4 кВ для осуществления технологического присоединения энергопринимающих устройств строительной площадки жилого дома расположенного в Минераловодском районе, п. Загорский, ул. Тенистая д. 2, ул. Раздольная, д. 1</t>
  </si>
  <si>
    <t>Строительство ВЛ-0,4 кВ Ф-1 от ТП-1228/143 для осуществления технологического присоединения энергопринимающих устройств стройплощадки жилого дома, расположенной в Предгорном районе, п. Пятигорский, ул. Жасминовая, д. 32</t>
  </si>
  <si>
    <t>Реконструкция ВЛ-10 кВ Ф-171 7,5 км (Инв.№СЦ9165), реконструкция ВЛ-0,4 кВ ж/б опоры 11.5 км (Инв.№СЦ9160) (дисп. наим. ВЛ-0,4 кВ от ТП-4/171)  и строительство ТП-10/0,4 кВ для осуществления технологического присоединения энергопринимающих устройств Минераловодской районной больницы, расположенной по адресу:  с. Нагутское, улица Пролетарская, д. 16 (кадастровый номер земельного участка 26:23:030531:82)</t>
  </si>
  <si>
    <t>Реконструкция ВЛ-10 кВ Ф-215 4.5 км,строительство  ТП-10/0,4 кВ для осуществления технологического присоединения энергопринимающих устройств РУ-0,4 кВ, расположенного в Минераловодском городском округе, с.Марьины Колодцы (Инв.№ 9847)(кад. номер 26:23:050105:12)</t>
  </si>
  <si>
    <t>Реконструкция ВЛ-0,4 кВ 0,3 км ф-1 от КТП 760/103 х.Садовый для осуществления технологического присоединения энергопринимающих устройств стройплощадки жилого дома по  ул.Колхозная, д.126</t>
  </si>
  <si>
    <t>Реконструкция ВЛ-0,4 кВ Ф-1 от КТП-131/134  для осуществления технологического присоединения энергопринимающих устройств стройплощадок жилых домов, расположенных в Предгорный район, п.Джуца, ул.Бригадная</t>
  </si>
  <si>
    <t>Строительство ВЛ-0,4 кВ от ТП-288/125 для осуществления технологического присоединения энергопринимающих устройств заявителей строительных площадок строений в Предгорном районе, с. Винсады, ул. Школьная, ул. Совхозная</t>
  </si>
  <si>
    <t>Реконструкция ВЛ-0,4 кВ  Ф-2 от  КТП-16/223 для осуществления технологического присоединения энергопринимающих устройств строительной площадки строения в Минераловодском городском округе, с. Орбельяновка,ул. Советская, д. 118</t>
  </si>
  <si>
    <t>Реконструкция ВЛ-0,4 кВ ж/б опоры 88,61 км (Инв.№ СЦ6162) (дисп.наим. ВЛ-0,4 кВ от ТП-12/159) для осуществления технологического присоединения энергопринимающих устройств строительной площадки жилого дома в Минераловодском городском округе, с. Побегайловка, ул. Лесная д.43</t>
  </si>
  <si>
    <t>Реконструкция ВЛ-0,4 кВ ж/б опоры 88,61 км (Инв.№СЦ6162) (дисп. наим. ВЛ-0,4 кВ от ТП-14/618) для осуществления технологического присоединения энергопринимающих устройств строительной площадки жилого дома расположенной в Минераловодском городском округе, п. Загорский, ул. Строителей, д. 12</t>
  </si>
  <si>
    <t xml:space="preserve">Реконструкция ВЛ-0,4 кВ ж/б опоры от КТП-952/117 0,8км п. Нежинский для осуществления технологического присоединения энергопринимающих устройств строительной площадки строения, расположенной по ул.Тепличная, д. 4 </t>
  </si>
  <si>
    <t xml:space="preserve">Реконструкция ВЛ-0,4 кВ Ф-3 от ТП-12/187 для осуществления технологического присоединения энергопринимающих устройств строительной площадки жилого дома расположенной в Предгорном районе , ст. Суворовская, ул. Гагарина, д. 46 </t>
  </si>
  <si>
    <t>Реконструкция ВЛ-10 кВ Ф-404 11.85 км ,  строительство ВЛ-0,4 кВ и ТП-10/0,4 кВ для осуществления технологических присоединений энергопринимающих устройств строительных площадок строений и склада в Предгорном районе, МО Этокский сельсовет, в границах земель колхоза Им. В.И. Ленина (кад. номера: 26:29:130315:30; 26:29:130315:39; 26:29:130315:41</t>
  </si>
  <si>
    <t xml:space="preserve">Реконструкция ВЛ-0,4 кВ ж/б опоры 50.22 км  (15 км Ессентукск ПУ) п. Мирный (Инв. №СЦ9290) (дисп. наим. ВЛ-0,4 кВ от ТП 367/114)для осуществления технологического присоединения энергопринимающих устройств строительной площадки строения, расположенной по ул. Боргустанская, д. 28в </t>
  </si>
  <si>
    <t xml:space="preserve">Реконструкция ВЛ-0,4 кВ Ф-3 от ТП-1251/305 для осуществления технологических присоединений энергопринимающих устройств строительных площадок строений в Предгорном районе, п. Ясная Поляна, ул. Братская, д. 59 ул. Ессентукская д.2 </t>
  </si>
  <si>
    <t>Реконструкция ВЛ-0,4 кВ ж/б опоры 88,61 км (Инв.№СЦ6162) (дисп. наим. ВЛ-0,4 кВ от ТП-38/618) для осуществления технологического присоединения энергопринимающих устройств стройплощадки жилого дома, расположенной в Минераловодском городском округе, х. Славянский, ул. Северная, уч. 20</t>
  </si>
  <si>
    <t>Реконструкция ВЛ-0,4 кВ ж/б опоры 12,2 км (Инв.№СЦ6164) (дисп. наим. ВЛ-0,4 кВ от ТП-20/161) для осуществления технологического присоединения энергопринимающих устройств строительной площадки жилого дома в Минераловодском городском округе, п. Бородыновка, ул. Железнодорожная, д. 156а</t>
  </si>
  <si>
    <t xml:space="preserve">Строительство ВЛ-0,4 кВ от ТП-66/161 для осуществления технологического присоединения энергопринимающих устройств стройплощадки жилого дома, расположенной в Минераловодском городском округе, п. Змейка, ул. Полевая, д.26» </t>
  </si>
  <si>
    <t xml:space="preserve">Строительство ВЛ-0,4 кВ от ТП-407/327 для осуществления технологического присоединения энергопринимающих устройств строительной площадки строения в Предгорном районе, в границах земель СПК "Кисловодский"(кад. № 26:29:170107:4) </t>
  </si>
  <si>
    <t>Реконструкция ВЛ-6 кВ Ф-615 7.62 км и строительство ТП-6/0,4 кВ для осуществления технологического присоединения энергопринимающих устройств заявителя -здания производственного цеха, расположенного  в Минераловодском городском округе, п. Ленинский за пределами участка примерно в 220м от ориентира по направлению на восток от ул. Молодежная д. 16</t>
  </si>
  <si>
    <t>Реконструкция ВЛ-6 кВ Ф-618 23,15 км  и строительство ТП-6/0,4 кВ для осуществления технологического присоединения энергопринимающих устройств заявителя-строительной площадки жилого дома, расположенного в Минераловодском городском округе, х. Славянский ул. Интернациональная уч. 18</t>
  </si>
  <si>
    <t>Строительство ВЛ-0,4 кВ от ТП -75/161,  реконструкция ВЛ-0,4 кВ Ф-2 от ТП-75/161 (Инв.№СЦ11222), демонтаж трансформатора 10/0,4 кВ; ТМГ 25 кВА ; № 75 Ф-161 (Инв.№СЦ11009), монтаж трансформатора 10/0,4 кВ; ТМГ 250 кВА ; № 75 Ф-161 , для осуществления технологических присоединений энергопринимающих устройств строительных площадок жилых домов в Минераловодском городском округе, п. Змейка, ул. Российская д. 38, ул. Верхняя, д. 32</t>
  </si>
  <si>
    <t xml:space="preserve">Реконструкция ВЛ-10 кВ Ф-395 23.0 км и строительство ТП-10/0,4 кВ для осуществления технологического присоединения энергопринимающих устройств заявителя-нежилого здания, расположенного в Минераловодском районе, с.Канглы , ул. Шоссейная, д. 26 </t>
  </si>
  <si>
    <t>Реконструкция ВЛ-6 кВ Ф-604 1.65 км  и строительство ТП-6/0,4 кВ для осуществления технологического присоединения энергопринимающих устройств заявителя-фруктохранилище, расположенного в Минераловодском городском округе, п. Первомайский, ул. Ротенко д. 46</t>
  </si>
  <si>
    <t xml:space="preserve">Реконструкция ВЛ-0,4 кВ дерев. пропит. с ж/б прист. 10км  (Инв.№СЦ9294) (дисп. наим. ВЛ-0,4 кВ от ТП-25/327) для осуществления технологического присоединения энергопринимающих устройств строительной площадки строения расположенной в Предгорном районе, п. Подкумок, ул. Речная, д.44/1 </t>
  </si>
  <si>
    <t>Строительство ВЛ-0,4 кВ от ТП-22/172 для осуществления технологического присоединения энергопринимающих устройств строительной площадки храма в Минераловодском городском округе, с. Нижняя Александровка ул.Клубная, д. 2а, от ориентира на север 50 м.</t>
  </si>
  <si>
    <t xml:space="preserve">Реконструкция ВЛ-10 кВ Ф-232 1,9 км (Инв.№СЦ9410), реконструкция ВЛ-0,4 кВ ж/б опоры  39 км (Инв.№СЦ9176) (дисп.наим. ВЛ-0,4 кВ от ТП-15/232) и строительство ВЛ 0,4 кВ от ТП-15/232, реконструкция КТП 10/0,4 кВ №15 Ф-232 (Инв. №СЦ19313)(замена тр-ра 160 кВА на тр-тр 250 кВА), строительство ТП-10/0,4 кВ и строительство ВЛ-0,4 кВ для осуществления технологического присоединения энергопринимающих устройств заявителя – здания школы на 170 мест, расположенного в  Андроповском районе, с. Красноярское, пер. Почтовый д. 2 </t>
  </si>
  <si>
    <t>Реконструкция ВЛ-10 кВ Ф-153 6.82 км (Инв.№СЦ6107 ), строительство ТП-10/0,4 кВ и ВЛ-0,4 кВ для осуществления технологического присоединения энергопринимающих устройств строительной площадки строения в Предгорном районе, СОТ «Озерное», проезд №1, дача №90 (кад.№ 26:29:080310:818)</t>
  </si>
  <si>
    <t xml:space="preserve">Реконструкция ВЛ-0,4 кВ от ТП-34/301 для осуществления технологического присоединения энергопринимающих устройств стройплощадки магазина, расположенной в Арзгирском районе, с.Арзгир, ул.П.Базалеева, 19А </t>
  </si>
  <si>
    <t>Реконструкция ВЛ-0,4 кВ от ТП-7/606 для осуществления технологического присоединения энергопринимающих устройств жилого дома, расположенного в Нефтекумском районе, а.Абдул-Газы, ул.Шатлык, 35А</t>
  </si>
  <si>
    <t xml:space="preserve">Реконструкция ВЛ-0,4 кВ от ТП-14/35 для осуществления технологического присоединения энергопринимающих устройств личного подсобного хозяйства, расположенного в Будённовском районе, с.Покойное, ул.Почтовая 94 </t>
  </si>
  <si>
    <t xml:space="preserve">Реконструкция ВЛ-0,4 кВ от ТП-3/143 для осуществления технологического присоединения энергопринимающих  устройств личного подсобного хозяйства, расположенного в Будённовском районе, с.Орловка, пер. Овражный 9 </t>
  </si>
  <si>
    <t>Реконструкция ВЛ-0,4 кВ от ТП-11/570 для осуществления технологического присоединения энергопринимающих устройств личного подсобного хозяйства, расположенного в Нефтекумском районе, а.Тукуй-Мектеб, ул.Кумукова 21А</t>
  </si>
  <si>
    <t>Реконструкция ВЛ-0,4 кВ от ТП-6/501 для осуществления технологического присоединения энергопринимающих устройств личного подсобного хозяйства, расположенного в Нефтекумском районе, а.Уллуби-Юрт, ул. 60 лет Октября 72</t>
  </si>
  <si>
    <t>Реконструкция ВЛ-10 кВ Ф-421 от ПС 110 кВ "Урожайная" для осуществления технологического присоединения энергопринимающих устройств электроустановки для ведения сельского хозяйства, расположенной в Левокумском районе, в границах Урожайненского сельсовета</t>
  </si>
  <si>
    <t xml:space="preserve">Реконструкция ВЛ-0,4 кВ от ТП-11/502  для осуществления технологического присоединения энергопринимающих устройств строящегося дома, расположенного в Нефтекумском районе, с.Каясула, ул.А.Кондратенко 1 Б </t>
  </si>
  <si>
    <t xml:space="preserve">Реконструкция ВЛ0,4 кВ от ТП-13/571  для осуществления технологического присоединения энергопринимающих устройств личного подсобного хозяйства, расположенного в Нефтекумском районе, а.Абрам-Тюбе, ул.Степная, 40 </t>
  </si>
  <si>
    <t xml:space="preserve">Реконструкция ВЛ-0,4 кВ от ТП-4/242 для осуществления технологического присоединения энергопринимающих устройств усадьба №1, расположенной в Буденновском районе, с.Орловка, в 300 м на северо-запад от пер. Сакирко </t>
  </si>
  <si>
    <t xml:space="preserve">Реконструкция ВЛ-0,4 кВ от ТП-5/538  для осуществления технологического присоединения энергопринимающих устройств строящейся мечети, расположенной в Нефтекумском районе, а.Кунай, ул.Центральная 7 </t>
  </si>
  <si>
    <t>Стро-тво ЛЭП-0,4кВ от ТП-4220/418 ПС110/35/10 кВ "Соломенская" для осуществления технологического присоединения энергопринимающих устройств здания по переработке и хранению с/х продуктов</t>
  </si>
  <si>
    <t xml:space="preserve">Реконструкция ВЛ-0,4 кВ  от оп.№6 Ф-2 ТП-3742/311 ПС 35/10 кВ Бурунная, для осуществления технологического присоединения энергопринимающих устройств  склада в МО Мирнененского с/с </t>
  </si>
  <si>
    <t>Реконструкция ВЛ-0,4 кВ от оп.№4Ф-3 ТП-3367/358 ПС Русская, для осуществления технологического присоединения энергопринимающих устройств по ул.Колхозная 4а,</t>
  </si>
  <si>
    <t xml:space="preserve">Реконструкция ВЛ-0,4 кВ Ф-1 МТП-2021/123 ПС 35/10 Марьинская для осуществления технологического присоединения энергопринимающих устройствЛПХ в ст.Марьинской, </t>
  </si>
  <si>
    <t xml:space="preserve">Реконструкция ВЛ-0,4 кВ  от оп.№10 Ф-1 ТП-3716/296 ПС "Курская 2" для осуществления технологического присоединения энергопринимающих устройств жилого дома по ул. Тиграна </t>
  </si>
  <si>
    <t>Реконструкция ВЛ-0,4 кВ от оп.№8 Ф-1  ТП-3372/356 ПС110/35/10кВ «Русская»,  для осуществления технологического присоединения энергопринимающих устройств личного подсобного хозяйства по ул.Степная 39ж в с. Русское Курского района. Хайдаров Д.И</t>
  </si>
  <si>
    <t>Реконструкция ВЛ-0,4 кВ   от оп.№7 Ф-3  ТП-3424/610 ПС 35/6 кВ «Дыдымкин»,  для осуществления технологического присоединения магазина по ул.Тивилева в х.Дыдымкин Курского района. ),</t>
  </si>
  <si>
    <t>Строительство ЛЭП-0,4 кВ Ф-4 от ТП-3139/296 ПС «Курская 2»  для осуществления технологического присоединения энергопринимающих устройств по ул. Тиграна Гаврилова 59, с.Эдиссия Курского района</t>
  </si>
  <si>
    <t xml:space="preserve">Строительство ЛЭП-0,4 кВ Ф-5 от ТП-3092/268 ПС «Эдиссия»  для осуществления технологического присоединения энергопринимающих устройств по ул.Моздокская 2, с.Эдиссия Курского района.  </t>
  </si>
  <si>
    <t xml:space="preserve">Реконструкция ЛЭП-0,4 кВ Ф-1 от ТП-3481/203 ПС 110/35/10 кВ «Ростовановская» для осуществления технологического присоединения энергопринимающих устройств по ул. Кисловодская 1б, х.Пролетарский Курского района </t>
  </si>
  <si>
    <t>Реконструкция ЛЭП-0,4кВ Ф-1 от ТП-3155/451 ПС110/35/10кВ "Троицкая" для осуществления технологического присоединения энергопринимающих устройств с Полтавское Заявитель</t>
  </si>
  <si>
    <t>Реконструкция ВЛ 0,4 кВ от ТП-10/176 для осуществления технологического присоединения энергопринимающих устройств на земельном участке для ЛПХ по адресу: ул. Строительная, 5В Изобильненского района</t>
  </si>
  <si>
    <t xml:space="preserve">Реконструкция ВЛ-10 кВ Ф-132, установка  МТП-160 кВА,  строительство ВЛ-0,4 кВ для осуществления технологического присоединения энергопринимающих устройств магазина по адресу: пер. Совхозный, 13А/1-1, с. Донское  Труновского района </t>
  </si>
  <si>
    <t xml:space="preserve">Реконструкция  ВЛ 0,4 кВ от ТП-2/133  для осуществления технологического присоединения энергопринимающих устройств жилого дома по адресу: ул. Кольцевая,27, с. Донское Труновского района </t>
  </si>
  <si>
    <t>Реконструкция ВЛ-10 кВ Ф-320 от ПС 35/10 кВ Путь Ленина, строительство ТП 10/0,4кВ, строительство ВЛ-0,4 кВ для осуществления технологического присоединения энергопринимающих устройств на земельном участке по адресу: ст.Новотроицкая, пер.Грейдерный, 57 в Изобильненском районе</t>
  </si>
  <si>
    <t>Реконструкция ВЛ 10 кВ Ф-246 от ПС 110/35/10 кВ Безопасная, строительство ТП 10/0,4 кВ для осуществления технологического присоединения энергопринимающих устройств нежилого здания по адресу: с. Безопасное, ул. Ленина, 55  в  Труновском  районе Ставропольского края</t>
  </si>
  <si>
    <t xml:space="preserve"> Реконструкция ВЛ 0,4 кВ от ТП-2/168 для осуществления технологического присоединения энергопринимающих устройств земельного участка в границах плана землепользования АОЗТ "Рождественское" п. Рыздвяный Изобильненского района </t>
  </si>
  <si>
    <t>Реконструкция ВЛ 0,4кВ от ТП-7/379 для осуществления технологического присоединения энергопринимающих устройств на земельном участке по адресу:     п. Радуга, ул. Кондрашева, б/н в Новоалександровском районе</t>
  </si>
  <si>
    <t>Реконструкция ВЛ 0,4кВ от ТП-3/279 для осуществления технологического присоединения энергопринимающих устройств на земельном участке заявителя по адресу: с. Московское, ул. Полушина,83 в Изобильненском районе</t>
  </si>
  <si>
    <t>Реконструкция ВЛ 10кВ Ф-279, строительство ТП 10/0,4 кВ, строительство ВЛ 0,4 кВ для осуществления технологического присоединения энергопринимающих устройств на земельном участке по адресу: с. Московское, ул. Новомосковская, 9 в Изобильненском районе</t>
  </si>
  <si>
    <t xml:space="preserve">Реконструкция ВЛ 10кВ Ф-133 с установкой доп. ТП 10/0,4 для осуществления технологического присоединения энергопринимающих устройств нестационарного торгового объекта по адресу: с. Донское, ул. Мира (сельское кладбище) в Труновском районе </t>
  </si>
  <si>
    <t xml:space="preserve">Реконструкция ВЛ 10 кВ Ф-203 ПС 110/10 кВ Красная Заря путем строительства участка ВЛ-10 кВ, с установкой доп. ТП 10/0,4 кВ, строительство участка ВЛ-0,4 кВ для обеспечения технологического присоединения ВРУ 0,4 кВ ООО СХП «Южная Губерния» в Новоалександровском районе </t>
  </si>
  <si>
    <t>Реконструкция ВЛ 0,4кВ от ТП-9/237  для  осуществления технологического присоединения  энергопринимающих устройств на земельном участке заявителя   по адресу: Ставропольский край , Изобильненский  район,  пос.Левоегорлыкский  пер. Коммунальный №18.</t>
  </si>
  <si>
    <t>Реконструкция  ВЛ 10 кВ  Ф-280 ПС 110/35/10 кВ Московская для обеспечения технологического присоединения ЛЭП-10, ТП-10/0,4кВ кВ индивидуального предпринимателя Кривцова С.М.  в Изобильненском районе</t>
  </si>
  <si>
    <t xml:space="preserve">Реконструкция ВЛ 6 кВ Ф-12 ПС 110/35/6 кВ Междуреченская путем строительства участка ВЛ-6 кВ, с установкой доп. ТП 6/0,4 кВ, строительство участка ВЛ 0,4 кВ для обеспечения технологического присоединения ВРУ 0,4 кВ ООО «Ульмена» в Изобильненском районе </t>
  </si>
  <si>
    <t>Реконструкция ВЛ-0,4 кВ Ф-2 ТП-13/135  ВЛ-10 кВ Ф-135 ПС Промкомплекс  для осуществления технологического присоединения энергопринимающих устройств жилого дома в                         х. Нижнерусский, ул. Солнечная, 24</t>
  </si>
  <si>
    <t>Реконструкция ВЛ-0,4 кВ Ф-4 ТП-35/157    ВЛ-10 кВ Ф-157 ПС Пригородная  для осуществления технологического присоединения энергопринимающих устройств жилого дома в  с. Татарка, ул. Полевая, 28</t>
  </si>
  <si>
    <t>Строительство ВЛ-0,4 кВ от ТП-18/157  ВЛ-10 кВ Ф-157 ПС Пригородная  для осуществления технологического присоединения энергопринимающих устройств жилого дома в  с. Татарка, ул. Академическая, 22/1</t>
  </si>
  <si>
    <t>Реконструкция ВЛ-0,4 кВ Ф-1 ТП-34/171 ВЛ-10 кВ Ф-171 ПС  Южная  для осуществления технологического присоединения энергопринимающих устройств  жилого дома в  х. Холодногорский, ул. Советская, 76.</t>
  </si>
  <si>
    <t>Реконструкция ВЛ-0,4 кВ Ф-2 ТП-2/104 ВЛ-10 кВ Ф-104 ПС Грачевская для осуществления технологического присоединения энергопринимающих устройств жилого дома в с. Старомарьевка, пер. Заречный 3</t>
  </si>
  <si>
    <t xml:space="preserve">Реконструкция ВЛ-10 кВ Ф-104   ПС Грачевская, строительство ТП-10/0,4 кВ и ВЛ-0,4 кВ для осуществления технологического присоединения энергопринимающих устройств жилых домов по улице Жукова в с. Старомарьевка </t>
  </si>
  <si>
    <t>Реконструкция  ВЛ-0,4 кВ Ф-1 ТП-25/163 ВЛ-10 кВ Ф-163 ПС  Ставрополь-330 для осуществления технологического присоединения энергопринимающих устройств жилого дома в  с. Старомарьевка, ул. Полевая 113</t>
  </si>
  <si>
    <t>Реконструкция ВЛ-0,4 кВ Ф-4 ТП-8/105  ВЛ-10 кВ Ф-105 ПС Воронежская  для осуществления технологического присоединения энергопринимающих устройств конюшни в с. Веселое, Кочубеевского района</t>
  </si>
  <si>
    <t>Реконструкция ВЛ-0,4 кВ Ф-1 ТП-20/130 ВЛ-10 кВ Ф-130 ЦРП 6/10 кВ Сенгилеевская ГЭС  для осуществления технологического присоединения энергопринимающих устройств жилого дома по ул. Островского, 5, кв.2, в х. Садовый</t>
  </si>
  <si>
    <t>Реконструкция ВЛ-0,4 кВ Ф-1 ТП-17/168 ВЛ-10 кВ Ф-168 ПС Ставрополь-330  для осуществления технологического присоединения энергопринимающих устройств жилого дома по ул. Мутнянская, 5 А в с. Надежда</t>
  </si>
  <si>
    <t>Реконструкция ВЛ-0,4 кВ Ф-3 ТП-16/117 ВЛ-10 кВ Ф-117 ПС Родники для осуществления технологического присоединения энергопринимающих устройств гаража по ул. Набережная, 44А в х. Усть-Невинский, Кочубеевского района</t>
  </si>
  <si>
    <t xml:space="preserve">Реконструкция ВЛ-0,4 кВ Ф-2 ТП-23/101 ВЛ-10 кВ Ф-101 ПС Рыбхоз для осуществления технологического присоединения энергопринимающих устройств крестьянского (фермерского) хозяйства в ст. Новомарьевская, Шпаковского района, </t>
  </si>
  <si>
    <t>Реконструкция ВЛ-10 кВ Ф--085 ПС 110/10 кВ Константиновская, строительство ТП-10/0,4кВ для осуществления технологического присоединения энергопринимающих устройств строящегося магазина, расположенного по адресу: Ставропольский край, Петровский район, с.Константиновское, пл.Свободы, 47а</t>
  </si>
  <si>
    <t xml:space="preserve">Строительство ВЛ-0,4кВ от ТП-34/239 для осущ.тех.присоед.энергоприн.устройств жилых домов № 30, № 32, № 34, № 36 по ул.Степная в ауле Малый Барханчак </t>
  </si>
  <si>
    <t>Реконструкция ВЛ-0,4кВ Ф-2 ТП-1/733 для осуществления технологического присоединения энергопринимающих устройств для электроснабжения объекта для хранения и переработки сельскохозяйственной продукции, расположенного по адресу: Туркменский район, с. Кендже - Кулак, 80м на юго-восток от земельного участка с кадастровым номером 26:09:111315:5 (кадастровый номер земельного участка 26:09:111315:51)</t>
  </si>
  <si>
    <t>Реконструкция ВЛ-0,4 кВ от ТП-5/025 Ф-3 для осуществления технологического присоединения энергопринимающих устройств здания коровника, находящегося в 100 м по направлению на северо-запад от ориентира жилого дома, расположенного за пределами участка, адрес ориентира: Ставропольский край, Петровский район с. Мартыновка, ул. Новая, 28 (кадастровый номер земельного участка 26:08:010301:52)</t>
  </si>
  <si>
    <t xml:space="preserve">Реконструкция ВЛ-0,4кВ Ф-1 ТП-12/036 для осуществления технологического присоединения энергопринимающих устройств обеззараживающей установки расположенной по адресу: Петровский район, с. Гофицкое, ул. Буйволинская 17 «а» </t>
  </si>
  <si>
    <t>Реконструкция ВЛ-0,4кВ Ф-2 ТП-17/731 для осуществления технологического присоединения энергопринимающих устройств жилого дома расположенного по адресу: Туркменский район, аул Сабан-Антуста, ул. Х.Ахметова 1 «Г»</t>
  </si>
  <si>
    <t>Реконструкция ВЛ-10кВ Ф-084 ПС Константиновская с установкой ТП-10/0,4 кВ с трансформатором мощностью 100 кВА для осуществления технологического присоединения энергопринимающих устройств жилых домов,  расположенных по адресу: Ставропольский край, с. Константиновское, пер. Школьный 9, ул. Калинина 126</t>
  </si>
  <si>
    <t>Реконструкция ВЛ-10 кВ Ф-841 ПС 110кВ Рагули с установкой ТП 10/0,4кВ с трансформатором мощностью 25 кВА  для осуществления технологического присоединения энергопринимающих устройств объектов для хранения и переработки сельскохозяйственной продукции, расположенные по адресу: Туркменский район Муниципальное образование Кендже-Кулакского сельсовета 3,73 км. на северо-запад от а. Сабан-Антуста (кадастровый номер земельного участка 26:09:110101:5)</t>
  </si>
  <si>
    <t>1.3.1.4.2</t>
  </si>
  <si>
    <t xml:space="preserve">Строительство отпайки ВЛ-10 кВ Ф-319 от ПС 35/10 кВ "Путь Ленина " для техприс-я эн.прин. устр. насосной станции в Изоб. р-не СК, дог. 43-05/197 </t>
  </si>
  <si>
    <t>Стр. отпайки ВЛ-10 кВ Ф-413 от ПС 110/35/10 кВ "Солнечная" для обеспечения ТП устройств тепличного комплекса ООО Солнечный дар</t>
  </si>
  <si>
    <t>Строительство ВЛ-0,4 кВ от ТП-1128/117 для осуществления технологического присоединения энергопринимающих устройств строительных площадок, жилых домов Предгорный район, п. Нежинский, ул. Семейная, ул. 60 лет Победы</t>
  </si>
  <si>
    <t>Реконструкция ВЛ 0,4кВ от ТП-6/133 н.в.Ф-2 для осуществл. техприс.энпр.устр.жилого дома по адресу ул.Ленина ,359 е, с.Донское Труновского р-на</t>
  </si>
  <si>
    <t>Строительство двух ЛЭП-10 кВ и ПКУ-10 кВ для осуществления технологического присоединения энергопринимающих устройств ООО «Весна» строящегося тепличного комплекса, расположенного Ставропольский край, Предгорный район, п. Подкумок</t>
  </si>
  <si>
    <t xml:space="preserve">Строительство двух ЛЭП-10 кВ от ПС 330 кВ «Ильенко», для осуществления технологического присоединения энергопринимающих устройств заявителя - строящейся ТП-10/0,4 кВ, Ставропольский край, Предгорный район, в границах земель Подкумского сельсовета (кадастровый номер земельного участка 26:29:160202:723) </t>
  </si>
  <si>
    <t>Реконструкция ВЛ-10 кВ Ф-305 4.7 км , строительство ТП-10/0,4 кВ и ВЛ-0,4 кВ для осуществления технологического присоединения энергопринимающих устройств строительных площадок строений, расположенных в Предгорном районе, п. Ясная Поляна, ул. Войсковая, ул. Терская, ул. Ессентукская, ул. Казачья</t>
  </si>
  <si>
    <t>Строительство ВЛ 10 кВ  от ПС "Провал", установка новой ячейки 10 кВ на ПС "Провал", реконструкция ВЛ 10 кВ Ф-170 от ПС "Провал" для тех. присоединения торгового центра в Предгорном р-не, МО Этокского сельсовета, в границах ООО "Агрофирма "Пятигорье"</t>
  </si>
  <si>
    <t xml:space="preserve">Реконструкция ВЛ-0,4 кВ Ф-2 от МТП-1186/103   для осуществления технологического присоединения энергопринимающих устройств строительной площадки жилого дома, расположенной в Предгорном районе, х. Новая Пролетарка ул. Весенняя д.112. </t>
  </si>
  <si>
    <t>Реконструкция ВЛ 0,4 кВ от ТП-20/133 н.в Ф-5 для осуществления технологического присоединения  энергопринимающих устройств строящегося жилого дома по адресу: пер. Совхозный 1А,  с. Донское Труновского района.</t>
  </si>
  <si>
    <t>Техническое перевооружение ВЛ-10 кВ Ф-346 от ПС 110/10 кВ «Боргустан», строительство ВЛ-0,4 кВ и ТП-10/0,4 кВ для осуществления технологического присоединения энергопринимающих устройств строительных площадок строений расположенных в Предгорном районе, садовое некоммерческое товарищество Дружба, проезды № 35, 19, 20, 21, 22, 23 в границах МО Тельмановский сельсовет</t>
  </si>
  <si>
    <t xml:space="preserve">Реконструкция ВЛ 0,4 кВ от ТП 2/263 н.в. Ф-2 от опоры №32 ( Ф-263) до опоры №39 (Ф-263) для осущ.техприс.эн.прин.устр. жилого дома : ул.Рабочая ,15 </t>
  </si>
  <si>
    <t xml:space="preserve">Техническое перевооружение ВЛ-10 кВ Ф-346 от ПС 110/10 кВ «Боргустан», строительство ВЛ-0,4 кВ и ТП-10/0,4 кВ для осуществления технологического присоединения энергопринимающих устройств строительных площадок строений расположенных в Предгорном районе, садовое некоммерческое товарищество Дружба, проезды № 35, 19, 20, 21, 22, 23 в границах МО Тельмановский сельсовет </t>
  </si>
  <si>
    <t>Строительство ВЛ-0,4 от ТП-1189/335  для осуществления технологического присоединения энергопринимающих устройств строительных площадок жилых домов в Предгорном районе, ст. Ессентукская, ул. Механизаторов, ул. Химическая «под ключ» для нужд филиала ПАО "МРСК Северного Кавказа" - "Ставропольэнерго"</t>
  </si>
  <si>
    <t xml:space="preserve">Строительство отпайки от ВЛ-10 кВ Ф-403 ПС 110/10 кВ «Провал» для осуществления технологического присоединения энергопринимающих устройств рынка «Привокзальный», на Георгиевском шоссе 1 км, в с. Этока Предгорного района, (кад. номер № 26:29:091009:43) </t>
  </si>
  <si>
    <t>Строительство двух отпаек от ВЛ-10 кВ Ф-331, Ф-332 ПС 110/35/10 кВ «Зеленогорская» для осуществления технологического присоединения энергопринимающих устройств ООО "Вкус Ставрополья" для энергоснабжения тепличного комплекса в Предгорном районе, МО Нежинского сельсовета»</t>
  </si>
  <si>
    <t>Реконструкция  ВЛ 10 кВ Ф-102 от ПС Провал, технологическое присоединение энергопринимающих устройств заявителя- ТП-866/404 , расположенное в Предгорном районе, район торгового комплекса Предгорный (кад. № 26:29:091003:223)</t>
  </si>
  <si>
    <t>Реконструкция ВЛ-0,4 кВ ж/б опоры 29,70км (Инв.№СЦ9279) (дисп.наим. ВЛ-0,4 кВ от ТП-524/106) для осуществления технологических присоединений энергопринимающих устройств РУ-0,4 кВ и телятника в Предгорном районе , ст. Суворовская, ул. Нагорная</t>
  </si>
  <si>
    <t>Реконструкция ВЛ-10 кВ Ф-101 12,4 км и строительство ТП-10/0,4 кВ  для осуществления технологического присоединения энергопринимающих строительной площадки строения в  Предгорном районе, в границах МО Тельмановского сельсовета, СПК Суворовский. (кад.№ 26:29:070408:0002)</t>
  </si>
  <si>
    <t xml:space="preserve">Строительство ВЛ-0,4кВ  от ТП-1341/387, для осуществления технологического присоединения энергопринимающих устройств в ст.Георгиевской, Георгиевского р-она </t>
  </si>
  <si>
    <t xml:space="preserve">Реконструкция ВЛ 0,4кВ от ТП-6/136 для осуществления технологического присоединения энергопринимающих устройств нежилого помещения по адресу: с. Донское, пер. Степной, 2А в Труновском районе </t>
  </si>
  <si>
    <t>Реконструкция ВЛ-10 кВ  Ф-151 ПС 110/10 кВ "Пригородная" путем строительства участка ВЛ-10 кВ, строительства ТП-10/0,4 кВ и ЛЭП-0,4 кВ для осуществления технологического присоединения энергопринимающих устройств жилых домов по улицам Строителей, Южная, им. Героя Советского Союза Ткачева В.Я.  в с. Татарка</t>
  </si>
  <si>
    <t>Реконструкция (усиление) ТП-7/731 путем строительства участка ЛЭП-0,4кВ от РУ-0,4кВ ТП-7/731 для осуществления технологического присоединения энергопринимающих устройств объектов для производственных нужд по адресу:Ориентир а.Сабан Антуста.</t>
  </si>
  <si>
    <t>1.3.1.4.3</t>
  </si>
  <si>
    <t>1.3.1.4.4</t>
  </si>
  <si>
    <t>1.3.1.4.5</t>
  </si>
  <si>
    <t>1.3.1.4.6</t>
  </si>
  <si>
    <t>1.3.2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</si>
  <si>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</si>
  <si>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</si>
  <si>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</si>
  <si>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</si>
  <si>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</si>
  <si>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</si>
  <si>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</si>
  <si>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</si>
  <si>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</si>
  <si>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</si>
  <si>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</si>
  <si>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</si>
  <si>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</si>
  <si>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</si>
  <si>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</si>
  <si>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</si>
  <si>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Строительство ВЛ-10кВ для объекта Строительство  ВЛ-10кВ Ф-163 от ПС Ставрополь-330 с установкой МТП-27/163 и стр-во ВЛ-0,4кВт Ф-1</t>
  </si>
  <si>
    <t>Техперевооружение Ф-282 путем строительства участка ВЛ 10 кВ от опоры № 10/18 Ф-282 для обеспеч. ТП эн-прин. устр.</t>
  </si>
  <si>
    <t>Строительство ВЛ-10кВ,ВЛ-0,4кВ Ф-862,ТП--10/0,4кВ-63кВА для обеспечения тех. присоед. энергопринимающих устройств СППК "Экопродукт Вознесеновский"</t>
  </si>
  <si>
    <t>Строительство ВЛ-10кВ от Ф-474 для обеспечения тех.присоединения ООО "Кварц" в с.Каменная Балка Благодарненского района</t>
  </si>
  <si>
    <t>Строительство ВЛ-10кВ Ф-071,ТП-10/04кВ-25 кВА для обеспечения тех.присоед. энергопринимающих устройств филиала "Ставропольский РТРС" в с. Рогатая Балк</t>
  </si>
  <si>
    <t>Тех.перев.ВЛ-10 кВ Ф-162 2,9 км ПС Железноводская,строит.ВЛ-0,4кВ и ТП-10/0,4кВ для тех.прис.энер.уст.стр.площ.жил.домов расп.по адр.:п.Железноводский</t>
  </si>
  <si>
    <t xml:space="preserve">Тех. пер-ие ВЛ-0,4 от ТП-1/332  путем строит-ва нового участка ЛЭП для обеспечения тех.прис. энергопринимающих устройств стройплощадки </t>
  </si>
  <si>
    <t>Тех. пер-ние ВЛ-0,4кВ от ТП-4/332 путем строит-ва нового участка ЛЭП для обеспечения тех.прис. энергопринимающих устройств стройплощадки</t>
  </si>
  <si>
    <t>Реконструкция ВЛ-10 Ф-240 от ПС "Орловская" путем строит-ва отпайки для обеспечения тех.прис. скважины экспл-ой №6 Прасковейская ООО "Чепаковское"</t>
  </si>
  <si>
    <t>«Реконструкция ВЛ-10 кВ      Ф-387 ПС 110/10 кВ «Подкумок», (строительство участка ЛЭП-10 кВ) для осуществления технологического присоединения энергопринимающих устройств к электрическим сетям по объекту: строящейся ТП-10/0,4 кВ, площадки водопроводных сооружений - «Водоснабжение ст.Георгиевской Георгиевского района Ставропольского края  (1 очередь строительства), расположенной по адресу: Ставропольскй край, Георгиевский район, ст.Георгиевская. (Договор об осуществлении технологического присоединения №43-05/48 от 07.11.2016г. Заявитель: Министерство строительства, дорожного хозяйства и транспорта Ставропольского края).</t>
  </si>
  <si>
    <t>Техническое перевооружение ВЛ-10 кВ Ф-802 ПС 110кВ Дивное  путем строительства участка ВЛ-10 кВ и строительства КТПМ 10/0,4 кВ с трансформатором мощ40 кВА</t>
  </si>
  <si>
    <t>Реконструкция ВЛ-10 Ф-212 ПС110/35/10 Балтрабочий строительство ТП-10/0,4кВ, для осуществления тех.прис.энергоприним.ус-ств распол-ных по адресу:, примерно в 4500 м по направл.на юго-восток от ориентира:СК, Курский район, пос.Балтийский, ул.Черемушки№18</t>
  </si>
  <si>
    <t>Реконструкция ВЛ-10кВ Ф-220 Л-3349 ПС 35/10/6 кВ Графская, строительство ТП-10/0,23кВ для осущ. тех. прис. энергоприн.устр-в жил.дома по ул.Кольцевая, 88, х.Медведев, Курского райо-на</t>
  </si>
  <si>
    <t>Техническое перевооружение ВЛ-10 кВ Ф522 от ПС 35/10 кВ "Новкус-Артезиан" путем строит-ва отпайки 10 кВ, КТПС-10/0,4 кВ 25 кВА для обеспечения тех.при</t>
  </si>
  <si>
    <t>Рек.ВЛ-10кВ Ф-317 3,4км для тех.прис.эн.уст.зд.птичника:с.Солуно-Дмитр.,600м.по напр.на север от ориен.жил.дом,адрес ор.:с.Солуно-Дмитр.,ул.Западная17</t>
  </si>
  <si>
    <t xml:space="preserve">Реконструкция ВЛ-0,4 кВ от ТП-6/500 путем строительства нового участка ЛЭП для осуществления тех.прис. энергопринимающих устройств жилого дома </t>
  </si>
  <si>
    <t xml:space="preserve">Реконструкция ВЛ-0,4 кВ от ТП-15/571 путем строительства нового участка ЛЭП для осуществления тех.прис. энергопринимающих устройств жилого дома </t>
  </si>
  <si>
    <t xml:space="preserve">Техперевооружение ВЛ-10 кВ Ф-461 от ПС "Ленинская" путем строит-ва отпайки, ТП-10/0,4 кВ для обеспечения тех.прис. энергопринимающих устройств </t>
  </si>
  <si>
    <t>Техническое перевооружение ВЛ-10 кВ от Ф-574 от ПС 35/10 кВ "Кара-Тюбе" путем строительства нового участка ЛЭП для обеспечения тех. прис. энергоп. уст</t>
  </si>
  <si>
    <t xml:space="preserve">Реконструкция ВЛ-10 кВ Ф-346 29,96 км и строительство ТП-10/0,4 кВ  для осуществления технологического присоединения энергопринимающих устройств строительной площадки строения, расположенной в Предгорном районе, в границах МО Тельмановский сельсовет примерно в 1970 метрах на юго-восток от ориентира: п. Урожайный, пер. Зеленый, д. 4 </t>
  </si>
  <si>
    <t xml:space="preserve">"Реконструкция ВЛ-10 кВ Ф-320 от ПС 35 кВ "Родниковская", строительство ТП-10/0,4 кВ для осуществления  технологического присоединения энергопринимающих устройств электроустановки для сельскохозяйственного производства, расположенной в  Арзгирском районе, с.Каменная Балка, примерно в 865 м по направлению на юго-восток от строения по ул.Энтузиастов  </t>
  </si>
  <si>
    <t>Реконструкция ВЛ-10 кВ Ф-456 ПС 110/35/10 кВ «Новопавловская-2»,  строительство ТП-10/0,4 кВ и ЛЭП-0,4 кВ для осуществления технологического присоединения энергопринимающих устройств жилого дома  в г.Новопавловске Кировского района (Договор тех. прис. №7702/2018/СТВ/ВЭС/НРЭС  от 09.11.2018г. Заявитель - Жиганов В.П.</t>
  </si>
  <si>
    <t>1.3.2.3.2</t>
  </si>
  <si>
    <t xml:space="preserve">Строительство ВЛ-10 кВ от Ф-246 от ПС 35/10кВ "Добровольная" с установкой ПКУ,для обеспечения тех.присоед. энергопринимающих устройств </t>
  </si>
  <si>
    <t>Строит.ВЛ-10 кВ(отпайка ВЛ-10 кВ Ф-334 от ПС 110/10 кВ Белый Уголь)для тех.прис.энерг.устр.строящ.ТП-10/0,4кВ по адресу:Предгорный р-н,в гр.СПК Родник</t>
  </si>
  <si>
    <t>Реконструкция ЛЭП-10 кВ Ф-173 от ПС 35/10 "Ясная Поляна"  для  осуществления технологического  присоединения энергопринимающих устройств производственных помещений, расположенных в Предгорном районе, территория АОЗТ "Ессентукский"</t>
  </si>
  <si>
    <t>Реконструкция  ВЛ-10 кВ Ф-162 1,0 км, строительство ТП-10/0,4 кВ для осуществления технологического присоединения энергопринимающих устройств заявитель - мех.мастерские в Предгорном районе, п.Железноводский, ул.Советская, д.3</t>
  </si>
  <si>
    <t>Реконструкция ВЛ-10 кВ Ф-851 от ПС 35 кВ "Апанасенковская", строительство ТП-10/0,4 кВ для осуществления  технологического присоединения энергопринимающих устройств заявителя: объекты общественного питания, расположенного по адресу: Апанасенковский район, с. Апанасенковское, ул. Садовая,175 (кадастровый номер земельного участка 26:03:100401:727)</t>
  </si>
  <si>
    <t>Реконструкция (усиление) ВЛ-10кВ Ф-782 ПС 110 Овощи,строительство ТП-10/0,4кВ для осуществления технологического присоединения энергопринимающих устройств жилого дома ул.Балковская,16</t>
  </si>
  <si>
    <t xml:space="preserve">Реконструкция ВЛ-10 кВ Ф-061 ПС 35 кВ Донская Балка, строительство ТП-10/0,4 кВ для осуществления    технологического присоединения энергопринимающих устройств строящегося бригадного дома, расположенного по адресу: Петровский район, с. Донская Балка местоположение в границах землепользования СП Донское </t>
  </si>
  <si>
    <t>Реконструкция ВЛ-10кВ Ф-107 ПС 35кВ Просянка, установка ТП-10/0,4 кВ для осуществления технологического присоединения энергопринимающих устройств жилого дома расположенного по адресу: Петровский район, с. Просянка (кадастровый номер земельного участка 26:08:061003:154)</t>
  </si>
  <si>
    <t xml:space="preserve">Реконструкция ВЛ-10 кВ Ф-462 ПС 35 кВ Бурлацкая, установка ТП-10/0,4 кВА с трансформатором мощностью 25 кВА для осуществления технологического присоединения энергопринимающих устройств жилого дома, расположенного по адресу: Благодарненский район, с. Бурлацкое </t>
  </si>
  <si>
    <t>1.3.2.3.3</t>
  </si>
  <si>
    <t xml:space="preserve">Реконструкция ВЛ-10 кВ Ф-571 от ПС 35 кВ "Тукуй-Мектеб" для осуществления технологического присоединения энергопринимающих устройств строящейся АЗС, расположенной в Нефтекумском районе, а.Тукуй-Мектеб, ул.Эдиге 112б </t>
  </si>
  <si>
    <t>1.3.2.3.4</t>
  </si>
  <si>
    <t>1.3.2.3.5</t>
  </si>
  <si>
    <t>1.3.2.3.6</t>
  </si>
  <si>
    <t>1.3.2.4.1</t>
  </si>
  <si>
    <t>1.3.2.4.2</t>
  </si>
  <si>
    <t>1.3.2.4.3</t>
  </si>
  <si>
    <t>1.3.2.4.4</t>
  </si>
  <si>
    <t>1.3.2.4.5</t>
  </si>
  <si>
    <t>1.3.2.4.6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</si>
  <si>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</si>
  <si>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</si>
  <si>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</si>
  <si>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</si>
  <si>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</si>
  <si>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</si>
  <si>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2.1.1.1.1</t>
  </si>
  <si>
    <t>2.1.1.1.2</t>
  </si>
  <si>
    <t>2.1.1.1.3</t>
  </si>
  <si>
    <t>2.1.1.1.4</t>
  </si>
  <si>
    <t>2.1.1.1.5</t>
  </si>
  <si>
    <t>2.1.1.1.6</t>
  </si>
  <si>
    <t>2.1.1.2</t>
  </si>
  <si>
    <t>Кабели с бумажной изоляцией</t>
  </si>
  <si>
    <t>2.1.1.2.1</t>
  </si>
  <si>
    <t>2.1.1.2.2</t>
  </si>
  <si>
    <t>2.1.1.2.3</t>
  </si>
  <si>
    <t>2.1.1.2.4</t>
  </si>
  <si>
    <t>2.1.1.2.5</t>
  </si>
  <si>
    <t>2.1.1.2.6</t>
  </si>
  <si>
    <t>2.1.2</t>
  </si>
  <si>
    <t>Многожильные</t>
  </si>
  <si>
    <t>2.1.2.1</t>
  </si>
  <si>
    <t>2.1.2.1.1</t>
  </si>
  <si>
    <t xml:space="preserve">«Строительство КЛ-0,4 кВ ТП-2/487 для обеспечения ТП энергоприн. устр.в филиала РТРС, Ставропольский КРТПЦ» в с. Елизаветинское Благодарненского р-на»  </t>
  </si>
  <si>
    <t>2.1.2.1.2</t>
  </si>
  <si>
    <t>2.1.2.1.3</t>
  </si>
  <si>
    <t>2.1.2.1.4</t>
  </si>
  <si>
    <t>2.1.2.1.5</t>
  </si>
  <si>
    <t>2.1.2.1.6</t>
  </si>
  <si>
    <t>2.1.2.2</t>
  </si>
  <si>
    <t>2.1.2.2.1</t>
  </si>
  <si>
    <t>2.1.2.2.2</t>
  </si>
  <si>
    <t>2.1.2.2.3</t>
  </si>
  <si>
    <t>2.1.2.2.4</t>
  </si>
  <si>
    <t>Строительство двух ЛЭП-10 кВ и ПКУ-10 кВ для осущ. тех.прис. энергопр.устр. ООО "Весна" строящегося теплич. комплекса, расп. СК</t>
  </si>
  <si>
    <t>Cтроительство  двух ЛЭП-10 кВ от ПС 330 кВ Ильенко, для тех. прис.энерг. устр. заявителя-строящейся ТП-10/0,4 кВ, Предгорный р-н</t>
  </si>
  <si>
    <t>2.1.2.2.5</t>
  </si>
  <si>
    <t>2.1.2.2.6</t>
  </si>
  <si>
    <t>2.2</t>
  </si>
  <si>
    <t>Способ прокладки кабельных линий - в блоках</t>
  </si>
  <si>
    <t>2.2.1</t>
  </si>
  <si>
    <t>2.2.1.1</t>
  </si>
  <si>
    <t>2.2.1.1.1</t>
  </si>
  <si>
    <t>2.2.1.1.2</t>
  </si>
  <si>
    <t>2.2.1.1.3</t>
  </si>
  <si>
    <t>2.2.1.1.4</t>
  </si>
  <si>
    <t>2.2.1.1.5</t>
  </si>
  <si>
    <t>2.2.1.1.6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</si>
  <si>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</si>
  <si>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</si>
  <si>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</si>
  <si>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</si>
  <si>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</si>
  <si>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</si>
  <si>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</si>
  <si>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</t>
  </si>
  <si>
    <t>2.2.2.1</t>
  </si>
  <si>
    <t>2.2.2.1.1</t>
  </si>
  <si>
    <t>2.2.2.1.2</t>
  </si>
  <si>
    <t>2.2.2.1.3</t>
  </si>
  <si>
    <t>2.2.2.1.4</t>
  </si>
  <si>
    <t>2.2.2.1.5</t>
  </si>
  <si>
    <t>2.2.2.1.6</t>
  </si>
  <si>
    <t>2.2.2.2</t>
  </si>
  <si>
    <t>2.2.2.2.1</t>
  </si>
  <si>
    <t>2.2.2.2.2</t>
  </si>
  <si>
    <t>2.2.2.2.3</t>
  </si>
  <si>
    <t>2.2.2.2.4</t>
  </si>
  <si>
    <t>2.2.2.2.5</t>
  </si>
  <si>
    <t>2.2.2.2.6</t>
  </si>
  <si>
    <t>2.3</t>
  </si>
  <si>
    <t>Способ прокладки кабельных линий - в каналах</t>
  </si>
  <si>
    <t>2.3.1</t>
  </si>
  <si>
    <t>2.3.1.1</t>
  </si>
  <si>
    <t>2.3.1.1.1</t>
  </si>
  <si>
    <t>2.3.1.1.2</t>
  </si>
  <si>
    <t>2.3.1.1.3</t>
  </si>
  <si>
    <t>2.3.1.1.4</t>
  </si>
  <si>
    <t>2.3.1.1.5</t>
  </si>
  <si>
    <t>2.3.1.1.6</t>
  </si>
  <si>
    <t>2.3.1.2</t>
  </si>
  <si>
    <t>2.3.1.2.1</t>
  </si>
  <si>
    <t>2.3.1.2.2</t>
  </si>
  <si>
    <t>2.3.1.2.3</t>
  </si>
  <si>
    <t>2.3.1.2.4</t>
  </si>
  <si>
    <t>2.3.1.2.5</t>
  </si>
  <si>
    <t>2.3.1.2.6</t>
  </si>
  <si>
    <t>2.3.2</t>
  </si>
  <si>
    <t>2.3.2.1</t>
  </si>
  <si>
    <t>2.3.2.1.1</t>
  </si>
  <si>
    <t>2.3.2.1.2</t>
  </si>
  <si>
    <t>2.3.2.1.3</t>
  </si>
  <si>
    <t>2.3.2.1.4</t>
  </si>
  <si>
    <t>2.3.2.1.5</t>
  </si>
  <si>
    <t>2.3.2.1.6</t>
  </si>
  <si>
    <t>2.3.2.2</t>
  </si>
  <si>
    <t>2.3.2.2.1</t>
  </si>
  <si>
    <t>2.3.2.2.2</t>
  </si>
  <si>
    <t>2.3.2.2.3</t>
  </si>
  <si>
    <t>2.3.2.2.4</t>
  </si>
  <si>
    <t>2.3.2.2.5</t>
  </si>
  <si>
    <t>2.3.2.2.6</t>
  </si>
  <si>
    <t>2.4</t>
  </si>
  <si>
    <t>Способ прокладки кабельных линий - в туннелях и коллекторах</t>
  </si>
  <si>
    <t>2.4.1</t>
  </si>
  <si>
    <t>2.4.1.1</t>
  </si>
  <si>
    <t>2.4.1.1.1</t>
  </si>
  <si>
    <t>2.4.1.1.2</t>
  </si>
  <si>
    <t>2.4.1.1.3</t>
  </si>
  <si>
    <t>2.4.1.1.4</t>
  </si>
  <si>
    <t>2.4.1.1.5</t>
  </si>
  <si>
    <t>2.4.1.1.6</t>
  </si>
  <si>
    <t>2.4.1.2</t>
  </si>
  <si>
    <t>2.4.1.2.1</t>
  </si>
  <si>
    <t>2.4.1.2.2</t>
  </si>
  <si>
    <t>2.4.1.2.3</t>
  </si>
  <si>
    <t>2.4.1.2.4</t>
  </si>
  <si>
    <t>2.4.1.2.5</t>
  </si>
  <si>
    <t>2.4.1.2.6</t>
  </si>
  <si>
    <t>2.4.2</t>
  </si>
  <si>
    <t>2.4.2.1</t>
  </si>
  <si>
    <t>2.4.2.1.1</t>
  </si>
  <si>
    <t>2.4.2.1.2</t>
  </si>
  <si>
    <t>2.4.2.1.3</t>
  </si>
  <si>
    <t>2.4.2.1.4</t>
  </si>
  <si>
    <t>2.4.2.1.5</t>
  </si>
  <si>
    <t>2.4.2.1.6</t>
  </si>
  <si>
    <t>2.4.2.2</t>
  </si>
  <si>
    <t>2.4.2.2.1</t>
  </si>
  <si>
    <t>2.4.2.2.2</t>
  </si>
  <si>
    <t>2.4.2.2.3</t>
  </si>
  <si>
    <t>2.4.2.2.4</t>
  </si>
  <si>
    <t>2.4.2.2.5</t>
  </si>
  <si>
    <t>2.4.2.2.6</t>
  </si>
  <si>
    <t>2.5</t>
  </si>
  <si>
    <t>Способ прокладки кабельных линий - в галереях и эстакадах</t>
  </si>
  <si>
    <t>2.5.1</t>
  </si>
  <si>
    <t>2.5.1.1</t>
  </si>
  <si>
    <t>2.5.1.1.1</t>
  </si>
  <si>
    <t>2.5.1.1.2</t>
  </si>
  <si>
    <t>2.5.1.1.3</t>
  </si>
  <si>
    <t>2.5.1.1.4</t>
  </si>
  <si>
    <t>2.5.1.1.5</t>
  </si>
  <si>
    <t>2.5.1.1.6</t>
  </si>
  <si>
    <t>2.5.1.2</t>
  </si>
  <si>
    <t>2.5.1.2.1</t>
  </si>
  <si>
    <t>2.5.1.2.2</t>
  </si>
  <si>
    <t>2.5.1.2.3</t>
  </si>
  <si>
    <t>2.5.1.2.4</t>
  </si>
  <si>
    <t>2.5.1.2.5</t>
  </si>
  <si>
    <t>2.5.1.2.6</t>
  </si>
  <si>
    <t>2.5.2</t>
  </si>
  <si>
    <t>2.5.2.1</t>
  </si>
  <si>
    <t>2.5.2.1.1</t>
  </si>
  <si>
    <t>2.5.2.1.2</t>
  </si>
  <si>
    <t>2.5.2.1.3</t>
  </si>
  <si>
    <t>2.5.2.1.4</t>
  </si>
  <si>
    <t>2.5.2.1.5</t>
  </si>
  <si>
    <t>2.5.2.1.6</t>
  </si>
  <si>
    <t>2.5.2.2</t>
  </si>
  <si>
    <t>2.5.2.2.1</t>
  </si>
  <si>
    <t>2.5.2.2.2</t>
  </si>
  <si>
    <t>2.5.2.2.3</t>
  </si>
  <si>
    <t>2.5.2.2.4</t>
  </si>
  <si>
    <t>2.5.2.2.5</t>
  </si>
  <si>
    <t>2.5.2.2.6</t>
  </si>
  <si>
    <t>2.6</t>
  </si>
  <si>
    <t>Способ прокладки кабельных линий - горизонтальное наклонное бурение</t>
  </si>
  <si>
    <t>2.6.1</t>
  </si>
  <si>
    <t>2.6.1.1</t>
  </si>
  <si>
    <t>2.6.1.1.1</t>
  </si>
  <si>
    <t>2.6.1.1.2</t>
  </si>
  <si>
    <t>2.6.1.1.3</t>
  </si>
  <si>
    <t>2.6.1.1.4</t>
  </si>
  <si>
    <t>2.6.1.1.5</t>
  </si>
  <si>
    <t>2.6.1.1.6</t>
  </si>
  <si>
    <t>2.6.1.2</t>
  </si>
  <si>
    <t>2.6.1.2.1</t>
  </si>
  <si>
    <t>2.6.1.2.2</t>
  </si>
  <si>
    <t>2.6.1.2.3</t>
  </si>
  <si>
    <t>2.6.1.2.4</t>
  </si>
  <si>
    <t>2.6.1.2.5</t>
  </si>
  <si>
    <t>2.6.1.2.6</t>
  </si>
  <si>
    <t>2.6.2</t>
  </si>
  <si>
    <t>2.6.2.1</t>
  </si>
  <si>
    <t>2.6.2.1.1</t>
  </si>
  <si>
    <t>2.6.2.1.2</t>
  </si>
  <si>
    <t>2.6.2.1.3</t>
  </si>
  <si>
    <t>2.6.2.1.4</t>
  </si>
  <si>
    <t>2.6.2.1.5</t>
  </si>
  <si>
    <t>2.6.2.1.6</t>
  </si>
  <si>
    <t>2.6.2.2</t>
  </si>
  <si>
    <t>2.6.2.2.1</t>
  </si>
  <si>
    <t>2.6.2.2.2</t>
  </si>
  <si>
    <t>2.6.2.2.3</t>
  </si>
  <si>
    <t>2.6.2.2.4</t>
  </si>
  <si>
    <t>2.6.2.2.5</t>
  </si>
  <si>
    <t>2.6.2.2.6</t>
  </si>
  <si>
    <t>3.1</t>
  </si>
  <si>
    <t>Реклоузеры</t>
  </si>
  <si>
    <t>Номинальный ток до 100 А включительно</t>
  </si>
  <si>
    <t>Номинальный ток от 100 А до 250 А включительно</t>
  </si>
  <si>
    <t>Номинальный ток от 250 А до 500 А включительно</t>
  </si>
  <si>
    <t>Номинальный ток от 500 А до 1000 А включительно</t>
  </si>
  <si>
    <t>Номинальный ток свыше 1000 А</t>
  </si>
  <si>
    <t>3.2</t>
  </si>
  <si>
    <t>Распределительные пункты</t>
  </si>
  <si>
    <t>3.3</t>
  </si>
  <si>
    <t>Переключательные пункты</t>
  </si>
  <si>
    <t>Строительство трансформаторных поджстанций (ТП), за исключением распределительных трансформаторных подстанций (РТП), с уровнем нпаряжения до 35 кВ</t>
  </si>
  <si>
    <t>4.1</t>
  </si>
  <si>
    <t>4.1.1</t>
  </si>
  <si>
    <t>Однотрансформаторные</t>
  </si>
  <si>
    <t>Трансформаторная мощность до 25 кВА включительно</t>
  </si>
  <si>
    <t>10/0,4</t>
  </si>
  <si>
    <t>Реконструкция ВЛ-10 кВ Ф-331 5.9 км и строит. ТП-10/0,4 кВ для осущ. тех. прис.энерг.устр.стройплощадки строения в г. Железноводске, п. Иноземцево</t>
  </si>
  <si>
    <t>Рек. ВЛ-10 кВ Ф-134 24,05 км (вакуумн. выключ.)  и стр. ТП-10/0,4 кВ для осущ. тех.прис. энер.уст.стр.площ. стр.в Предгорном р-не в гр.МО Этокский с/с</t>
  </si>
  <si>
    <t>10,0,4</t>
  </si>
  <si>
    <t>10/0,23</t>
  </si>
  <si>
    <t>Тех. перев. ВЛ-10 кВ Ф-209 3,5 км,стр-во ВЛ-0,4 кВ и ТП-10/0,4 кВ для осущ. тех. прис. энерг. устр. стр.площ.жил.дома в п.Ясная Поляна, ул.Кубанская 2</t>
  </si>
  <si>
    <t>Тех.перев. ВЛ-10 кВ Ф-161 14,1 км, стр-во ВЛ-0,4 кВ и ТП-10/0,4 кВ для осущ.тех. прис.энерг.устр.стр.площ.жил.дома в п.Змейка ул.Терновая 17</t>
  </si>
  <si>
    <t>Рек.ВЛ-10 кВ Ф-261 и строительство ТП-10/0,4 кВ от ПС 35/10 кВ Грушевская для тех.прис.энерг.устр.объекта цифр.телев.,с.Грушевское,ул.Жлобинская</t>
  </si>
  <si>
    <t>Строительство ЛЭП-10 кВ от ВЛ-10 кВ Ф-171 ПС 110/10 кВ Южная с установкой МТП-87/171 и строительство ВЛ-0,4 кВ Ф-1 от РУ-0,4 кВ проектируемой МТП для технологического присоединения крестьянского (фермерского) хозяйства Ковалевой Е.А. в Шпаковском районе (договор технологического присоединения № 07/300 от 20.05.16г.)»</t>
  </si>
  <si>
    <t>10/0,3</t>
  </si>
  <si>
    <t>Реконструкция ВЛ-10 кВ Ф-346 29,96 км и строительство ТП-10/0,4 кВ  для осуществления технологического присоединения энергопринимающих устройств строительной площадки строения, расположенной в Предгорном районе, в границах МО Тельмановский сельсовет примерно в 1970 метрах на юго-восток от ориентира: п. Урожайный, пер. Зеленый, д. 4</t>
  </si>
  <si>
    <t xml:space="preserve">10/0,4 </t>
  </si>
  <si>
    <t>6/0,4</t>
  </si>
  <si>
    <t>Реконструкция ТП-9/886 (замена трансформатора) для осуществления тех. присоед-я энергопринимающих устройств заявителя:кошара №8,дом животновода №8</t>
  </si>
  <si>
    <t>Трансформаторная мощность от 25 кВА до 100 кВА вкл.</t>
  </si>
  <si>
    <t>Строительство ВЛ-0,4 кВ и ТП-10/0,4 кВ для осущ.тех.прис.энерг.устр.стр.площ.жилых домов,расп.по адресу:п.Мирный, ул.С.Узденова,Шоссейная,Карачаевская</t>
  </si>
  <si>
    <t>Реконструкция ВЛ-6 кВ Ф-388 6.195 км и строит. ТП-6/0,4кВ для осущ.тех.прис.энерг.устр.неж.помещ. в Минераловодском р-не, п.Загорский, ул.Шоссейная,43</t>
  </si>
  <si>
    <t xml:space="preserve">Техническое перевооружение ВЛ-6 кВ Ф-605 ПС 35/6 кВ "Овощевод" и строительство ТП-6/0,4 кВ для осуществления технологического присоединения энергопринимающих устройств заявителя РУ-0,4 кВ расположенное примерно в 3,8 км по направлению на северо-запад от ориентира жилой дом, расположенного за пределами участка, адрес ориентира: Ставропольский край, Минераловодский район, х. Садовый, ул. 25 Партсъезда,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</si>
  <si>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Тех. перевоор. ВЛ-10кВ Ф-143 от ПС 110/10 кВ ПТФ, строит. ВЛ-0,4 кВ и ТП 10/0,4 кВ для осущ.тех.прис.энерг.устр.строит.площ.строений в Предгорном р-не</t>
  </si>
  <si>
    <t>Техническое перевооружение ВЛ-10 Ф-135 кВ от ПС 35/10 кВ Юцкая, строительство ВЛ-0,4 кВ и ТП-10/0,4 кВ для осуществления технологического присоединения энергопринимающих устройств строительных площадок строений в Предгорном районе, с. Этока, ул. Терешковой «под ключ»</t>
  </si>
  <si>
    <t>Техническое перевооружение ВЛ-10 кВ Ф-307 от ПС 110/35/10 кВ "Арзгир" путем строительства нового участка ЛЭП 10 кВ, строительство ТП-10/0,4 кВ, строительство ЛЭП-0,4 кВ для обеспечения те.прис. энергопринимающих устройств стройплощадки склада</t>
  </si>
  <si>
    <t xml:space="preserve">Строительство ВЛ-0,4 кВ и ТП-6/0,4 кВ для осуществления технологического присоединения энергопринимающих устройств строительных площадок жилых домов в Минераловодском районе, х. Садовый, ул. Николаева "под ключ" </t>
  </si>
  <si>
    <t>Тех. перевооружение в ТП-9/407 (замена) тр-ра мощ. 40 кВА на тр-р мощ. 63 кВА для осущ. тех прис-я энергоприн. устройств бетонно-растворного узла</t>
  </si>
  <si>
    <t>Техническое перевооружение ВЛ-10 кВ Ф-147 6,1 км, строительство ТП-10/0,4 кВ для осуществления технологического присоединения энергопринимающих устройств заявителя РУ-0,4 кВ расположенного по адресу: относительно ориентира в границах земель СПК им. Ворошилова, расположенного в границах участка: Ставропольский край, Предгорный район</t>
  </si>
  <si>
    <t>10/,04</t>
  </si>
  <si>
    <t xml:space="preserve">Реконструкция ТП-4271/234 ПС 110/35/10 кВ «Соломенская» замена силового трансформатора для осуществления технологического присоединения энергопринимающих устройств магазина по ул.Калинина 67а, в с.Соломенское Степновского района. </t>
  </si>
  <si>
    <t>Трансформаторная мощность от 100 кВА до 250 кВА вкл.</t>
  </si>
  <si>
    <t>Техническое перевооружение ВЛ-10 кВ Ф-134 24,05 км (вакуумн. выключ.)  и строительство ТП-10/0,4кВ мощностью 160кВА для осуществления технологического присоединения энергопринимающих устройств здания сокового цеха по адресу: Ставропольский край, Предгорный район</t>
  </si>
  <si>
    <t>Реконструкция ТП-7/144( замена трансформатора ТМ-160кВА на ТМГ-250 кВА) для осущ.тех.прис. эн.прин.устр. здания коровника в п.Передовой Изобильненског</t>
  </si>
  <si>
    <t>Строительство ВЛ-0,4 кВ и ТП-10/0,4 кВ для осуществления технологического присоединения энергопринимающих устройств строительных площадок жилых домов в Предгорном районе, п. Санамер, ул. Победы, ул. Юрчихина "под ключ", для нужд филиала ПАО "МРСК Северного Кавказа" - "Ставропольэнерго"</t>
  </si>
  <si>
    <t>Cтроительство ЛЭП-10 кВ от ВЛ-10 кВ Ф-101 ПС 35/10 кВ Рыбхоз с установкой МТП-52/101 и строительство ВЛ-0,4 кВ Ф-1 от РУ-0,4 кВ проектируемой МТП для технологического присоединения жилых домов по ул. Кубанская в ст. Новомарьевской Шпаковского района</t>
  </si>
  <si>
    <t xml:space="preserve">Реконструкция ВЛ-10 кВ Ф-225 17.37 км, строительство ВЛ-0,4 кВ и ТП -10/0,4 кВ  для осуществления технологического присоединения энергопринимающих устройств нежилого здания, расположенного в Минераловодском районе, с. Гражданское, ул. Заречная, д. 65, строение №1 » </t>
  </si>
  <si>
    <t>Замена в ТП-10/234 силового трансформатора мощностью 100 кВА на 250 кВА для осуществления  технологического присоединения энергопринимающих устройств универмага, расположенного в  Будённовском районе, с.Стародубское, пер.Кооперативный</t>
  </si>
  <si>
    <t xml:space="preserve"> Трансформаторная мощность от 250 кВА до 400 кВА вкл.</t>
  </si>
  <si>
    <t>2017</t>
  </si>
  <si>
    <t>2018</t>
  </si>
  <si>
    <t>Трансформаторная мощность от 420 кВА до 1000 кВА вкл.</t>
  </si>
  <si>
    <t>Трансформаторная мощность свыше 1000 кВА</t>
  </si>
  <si>
    <t>4.1.2</t>
  </si>
  <si>
    <t>Двухтрансформаторные</t>
  </si>
  <si>
    <t>Строительство распределительных трансформаторных подстанций (РТП), с уровнем нпаряжения до 35 кВ</t>
  </si>
  <si>
    <t>Распределительные трансформаторные подстанции (РТП)</t>
  </si>
  <si>
    <t>5.1.1</t>
  </si>
  <si>
    <t>5.1.2</t>
  </si>
  <si>
    <t>Строительство центров питания, подстанций уровнем нпаряжения 35 кВ и выше (ПС)</t>
  </si>
  <si>
    <t>7.1.</t>
  </si>
  <si>
    <t>Однофазные</t>
  </si>
  <si>
    <t>7.2.</t>
  </si>
  <si>
    <t xml:space="preserve">Трехфазные </t>
  </si>
  <si>
    <t>Сечение провода свыше 800 мм4</t>
  </si>
  <si>
    <t>Реконструкция ТП-7/432 и ВЛ -0,4кВ Ф-1 ТП-7/432 для осуществления технологического присоединения энергопринимающих устройств строящейся амбулатории по ул. Столбовая (кадастровый номер земельного участка 26:13:090702:1051) в с. Александрия, Благодарненского района Ставропольского края (дог. тех. прис. №43-05/77 от 03.07.2019 заявитель Министерство строительства и архитектуры Ставропольского края)</t>
  </si>
  <si>
    <t>6-10</t>
  </si>
  <si>
    <t>2</t>
  </si>
  <si>
    <t>3</t>
  </si>
  <si>
    <t>4</t>
  </si>
  <si>
    <t>5</t>
  </si>
  <si>
    <t>6</t>
  </si>
  <si>
    <t>7</t>
  </si>
  <si>
    <t>Трансформаторная мощность от 250 кВА до 400 кВА вкл.</t>
  </si>
  <si>
    <t xml:space="preserve">«Строительство ВЛ-10 кВ, реконструкция ВЛ-10 Ф-356 от ПС «Русская» установка доп. ТП-10/0,4 кВ 63 кВА и строительство ВЛИ-0,4 кВ, для осуществления технологического присоединения энергопринимающих устройств Заявителей - РУ-0,4 кВ, расположенных на земельных участках для ведения личного подсобного хозяйства по адресам: Ставропольский край, Курский район, с.Русское, ул.Набережная 9;  ул.Набережная 12.»
</t>
  </si>
  <si>
    <t xml:space="preserve">Строительство ВЛ-10 кВ Ф-207 ПС 110/35/10 кВ «Ипатово» для обеспечения тех. присоед-я  устройств заявителя база автотранспортного пр-тия </t>
  </si>
  <si>
    <t xml:space="preserve">Реконструкция ВЛ-0,4 кВ от оп.№8 Ф-1  ТП-3372/356 ПС110/35/10кВ «Русская»,  для осуществления технологического присоединения энергопринимающих устройств личного подсобного хозяйства по ул.Степная 39ж в с. Русское Курского района. </t>
  </si>
  <si>
    <t>Реконструкция ВЛ-10 кВ Ф-770 ПС 35 кВ ПС Кучерла с, установкой ТП-10/0,4 кВА с трансформатором мощностью 25 кВА для осуществления технологического присоединения энергопринимающих устройств объектов сельскохозяйственного назначенияа, расположенны: местоположение установлено относительно ориентира СПК Кучерлинский п. 3  кормовой севооборот, расположенный в границах земельного участка, Ставропольский край, Туркменский район (кадастровый номер земельного участка 26:09:090310:0011) (дог. тех. прис. № 8322/2018/СТВ/СЭС/ТРЭС от 19.12.2018  )</t>
  </si>
  <si>
    <t>«Строительство ВЛ-10 кВ, реконструкция ВЛ-10 Ф-356 от ПС «Русская» установка доп. ТП-10/0,4 кВ 63 кВА и строительство ВЛИ-0,4 кВ, для осуществления технологического присоединения энергопринимающих устройств Заявителей - РУ-0,4 кВ, расположенных на земельных участках для ведения личного подсобного хозяйства по адресам: Ставропольский край, Курский район, с.Русское, ул.Набережная 9;  ул.Набережная 12.»</t>
  </si>
  <si>
    <t xml:space="preserve">Реконструкция ВЛ-10 кВ Ф-212 ПС 35/10 кВ «Балтрабочий» строительство ТП-10/0,4 кВ, для осуществления технологического присоединения энергопринимающих устройств расположенных примерно в 4500 м по направлению на юго-восток от ориентира: ул.Черемушки №18, п.Балтийский Курский район.
 (Договор тех. прис. №43-05/43 от 26.03.2018г. )
</t>
  </si>
  <si>
    <t>Реконструкция  ВЛ-10 кВ Ф-193, строительство КТПМ и ВЛ-0,4 кВ   для осуществления технологического присоединения энергопринимающих устройств РУ-0,22кВ расположенное на земельном участке под домами индивидуальной жилой застройки по адресу: ст.Лысогорская ул.Казачья 98 Георгиевский район   (Договор об осуществлении технологического рисоединения №628/15/ГРЭС от 31.12.2015г.)</t>
  </si>
  <si>
    <t>Реконструкция ВЛ-10 кВ Ф-134 от ПС "Юцкая", строительство ВЛ-0,4 кВ и ТП-10/0,4 кВ для обеспечения технологического присоединения энергопринимающих устройств строительной площадки жилых домов в Предгорном районе, п. Джуца ул. "под ключ"</t>
  </si>
  <si>
    <t>«Строительство ЛЭП-0,4 кВ и реконструкция ВЛ-10 кВ Ф-454  ПС 35/10 «Новозаведенская», установка доп. ТП-10/0,4 кВ 160 кВА для осуществления технологического присоединения энергопринимающих устройств объекта: Строительство жилого дома, по адресу: Ставропольский край, Георгиевский район, с.Новозаведенное, ул.Шоссейная 95/2»  (Договор об осуществлении технологического присоединения №302/16/ГРЭС от 11.07.2016г.)</t>
  </si>
  <si>
    <t xml:space="preserve">Реконструкция ВЛ-10 кВ Ф-356 ПС 110/35/10 "Русская", стро-во ТП-10/0,4кВ, стро-во ВЛИ-0,4кВ для осущ. тех.присоед. энергоприн.уст-в ЛПХ по ул.Набережная с.Русское Курского р-она договор об осущ.№4804/2018/СТВ/ВЭС/КРЭС, №4805/2018/СТВ/ВЭС/КРЭС от 15.08.2018 </t>
  </si>
  <si>
    <t>Материал опоры - Деревянные</t>
  </si>
  <si>
    <t xml:space="preserve">Строительство ВЛ-0,4кВ ф.1 ТП-34/407 для обеспечения технологического присоединения энергопринимающих устройств жилого дома г. Благодарный </t>
  </si>
  <si>
    <t xml:space="preserve">Строительство отпайки ВЛ-0,4 кВ от опоры №4 ВЛ-0,4 кВ Ф-2 ТП-16/177 ВЛ-10 кВ Ф-177 ПС 110/10 кВ Южная для осуществления техприса э/приним-х устройств </t>
  </si>
  <si>
    <t xml:space="preserve">Реконструкция ВЛ-10 кВ Ф-153 6.82 км , строительство ТП-10/0,4 кВ для осуществления технологического присоединения энергопринимающих устройств строительной площадки жилого дома, расположенных в г.Ессентуки, ул. Молодежная (кад. № 26:30:070333:1148) </t>
  </si>
  <si>
    <t>Реконструкция ВЛ-0,4 кВ Ф-1 от МТП-23/397  для осуществления технологического присоединения энергопринимающих устройств строительных площадок жилых домов, г. Железноводск, п.Капельница, СТ Капельница, уч №№ 275,190</t>
  </si>
  <si>
    <t>Реконструкция ВЛ-0,4 кВ ж/б опоры 1.9км (Инв.№СЦ9724)( дисп. наим. ВЛ-0,4 кВ от ТП-9/331) для осуществления технологического присоединения энергопринимающих устройств строительной площадки строения г. Железноводск , п. Иноземцево, СТ Машук-1 уч. № 322</t>
  </si>
  <si>
    <t xml:space="preserve">Реконструкция ВЛ-0,4 кВ Ф-1 от МТП-23/397  для осуществления технологического присоединения энергопринимающих устройств строительной площадки жилого дома, в г. Железноводск, жилой район Капельница, ул. Вербная, д. 22 </t>
  </si>
  <si>
    <t>Реконструкция ВЛ-0,4 кВ Ф-1 ТП-19/177  ВЛ-10 кВ Ф-177 ПС Южная  для осуществления технологического присоединения энергопринимающих устройств объектов радиотелевизионной станции в  г. Ставрополь, ул. Ландшафтная, 20.</t>
  </si>
  <si>
    <t>Техническое перевооружение ВЛ-0,4 кВ Ф-2 ТП-6/231 ВЛ-10 кВ Ф-231 ПС 35/10 кВ Аэропорт для технологического присоединения энергопринимающих устройств жилого дома в  г. Михайловске, ул. Красивая, 9.</t>
  </si>
  <si>
    <t>Реконструкция ВЛ-0,4 кВ Ф-1 ТП-19/177  ВЛ-10 кВ Ф-177 ПС Южная  для осуществления технологического присоединения энергопринимающих устройств жилого дома в  г. Ставрополь, ул. Ландшафтная, 61</t>
  </si>
  <si>
    <t xml:space="preserve"> Реконструкция ВЛ-10 кВ от Ф-210 ПС Радиозавод, строительства ТП-10/0,4 кВ и ВЛ-0,4 кВ для осуществления технологического присоединения энергопринимающих устройств жилых домов по ул. Каменная, пер. Ямский, пер. Грачевский в г. Михайловске</t>
  </si>
  <si>
    <t>Реконструкция ВЛ-0,4 кВ Ф-2 ТП-20/177 ВЛ-10 кВ Ф-177 ПС Южная  для осуществления технологического присоединения энергопринимающих устройств жилого дома по бульвару Архитекторов, 80/4,  в г. Ставрополь</t>
  </si>
  <si>
    <t>Строительство ВЛ-0,4 кВ от ТП-40/170  ВЛ-10 кВ Ф-170 ПС Южная  для осуществления технологического присоединения энергопринимающих устройств жилых  домов в  г. Ставрополь, ул. Роз</t>
  </si>
  <si>
    <t>Строительство ЛЭП-10 кВ от ВЛ-10 кВ Ф-180 ПС 110/10 кВ Южная и ТП-10/0,4 кВ для осуществления технологического присоединения энергопринимающих устройств торгово-офисного здания в г. Ставрополь, ул. Доваторцев, 74А</t>
  </si>
  <si>
    <t>Реконструкция ВЛ-10 кВ Ф-123 ПС 35/10 кВ "ИПС" для осуществления технологического присоединения энергопринимающих устройств производственной базы, расположенной по адресу: Ставропольский край, Петровский район, г.Светлоград, 200 метров на запад от дома № 275 по ул.Матросова (кадастровый номер земельного участка 26:08:041502:36)</t>
  </si>
  <si>
    <t xml:space="preserve">Строительство ВЛ-0,4кВ от опоры №53 Ф-3 ТП-1/115 ВЛ-10кВ Ф-115 ПС Ново-Невинномысская для обеспечения ТП .э/приним.уст-тв жилого дома </t>
  </si>
  <si>
    <t xml:space="preserve">Реконструкция ВЛ-0,4 кВ от ТП-1/156 для осуществления технологического присоединения энергопринимающих устройств личного подсобного хозяйства, расположенного в Буденновском районе, п.Чкаловский, ул.Первомайская 17а </t>
  </si>
  <si>
    <t xml:space="preserve">Реконструкция ВЛ-0,4кВ Ф-4 ТП-1040/383  для осуществления технологического присоединения энергопринимающих устройств по ул.Базарная, 30 ст.Незлобная, Георгиевского района </t>
  </si>
  <si>
    <t>Реконструкция ВЛ 10 кВ от Ф -119  ТП-110/10 кВ Темнолесская, строительство ТП 10/0,4 кВ и ВЛ - 0,4 кВ   для  осуществления технологического присоединения  энергопринимающих устройств  Заявителей, по улицам Плквая и Луговая в х. Липовчанский, Шпаковского р-на (дог. тех. прис. 30.10.2018 №7579/2018/СТВ/ЗЭС/ШРЭС, 7592/2018/СТВ/ЗЭС/ШРЭС...</t>
  </si>
  <si>
    <t>Строительство ВЛ-0.4 кВ от ТП-9/105 ВЛ-10 кВ Ф-105 ПС Егорлыкская ГЭС для обеспечения технологического присоединения энергопринимающих устройств телятника в с. Сенгилеевское Шпаковского района (договор технологического присоединения №07/352 от 06.06.2016)</t>
  </si>
  <si>
    <t>Строительство участка ЛЭП-0.4 кВ от опоры №3  ВЛ-0,4 кВ Ф-1 ТП-1/166 ВЛ-10 кВ Ф-166 ПС Ставрополь-330 для обеспечения технологического присоединения энергопринимающих устройств жилого дома в с. Надежда Шпаковского района (договор технологического присоединения №07/458 от 02.08.2016.)</t>
  </si>
  <si>
    <t>Строительство ВЛ-10 кВ Ф-163 от ПС Ставрополь-330 с установкой МТП-27/163 и строительство ВЛ-0,4 кВ Ф-1 от проектируемой МТП для технологического присоединения энергопринимающих устройств многоквартирного жилого дома  в с. Старомарьевка по ул. Подгорная (Договор тех. присоединения № 07/124, 07/125, 07/126, 07/127 от 10.03.2016г)</t>
  </si>
  <si>
    <t>Техническое перевооружение ВЛ-0,4 кВ Ф-1 ж/б  опоры 54,121 км. (Инв. № СЦ9318) (дисп. наим. ВЛ- 0,4 кВ от ТП-115/135)  для осуществления технологического присоединения энергопринимающих устройств строительной площадки жилого дома,  расположенного по адресу: х. Тамбукан, ул. Молодежная,31  (дог.на технолог. прис. № 1068 от 08.12.2016.)</t>
  </si>
  <si>
    <t>Строительство участка ВЛ -0,4 кВ от  ТП-1/282  для  технологического присоединения энергопринимающих устройств жилого дома по пер. Калинина 44  в с. Московское Изобильненского р-на (дог. № 03-218-НЭС от 11.11.2016.)</t>
  </si>
  <si>
    <t>Строительство участка ВЛ -0,4 кВ от опоры № 47 н/в Ф-1 ТП-6/264  для  технологического присоединения энергопринимающих устройств жилого дома с. Ключевское, ул. Лермонтова, д.5 (дог.на технолог. прис. № 03-80-НЭС от 28.04.2016.)</t>
  </si>
  <si>
    <t>Техническое перевооружение ВЛ-0,4 кВ от ТП-20/200 путем строительства нового участка ЛЭП для обеспечения  технологического присоединения энергопринимающих устройств строительной площадки жилого дома ,  расположенной в с.Покойное, ул.Мичурина 163 (договор №41/16-05 от 02.03.2016г.)</t>
  </si>
  <si>
    <t>Техническое перевооружение  ВЛ-0,4 кВ от ТП-1/141 путем строительства нового участка ЛЭП для обеспечения  технологического присоединения энергопринимающих устройств стройплощадки гостиницы, расположенной в Буденнновском районе, с.Прасковея, ул.Борцов Революции, пересечение автодорог "Буденновск-Ачикулак-Нефтекумск" и "Кочубей-Зеленокумск-Минводы" договор №254/16-05 от 12.08.2016 г.)</t>
  </si>
  <si>
    <t>«Строительство ВЛ 0,4 кВ от ТП 4141 Ф-253  ПС 110/35/10 «Варениковская», для осуществления технологического присоединения энергопринимающих устройств, расположенное по  адресу: Ставропольский край, Степновский район, с.Варениковское, ул.Молодежная 27» (договор №569/16СРЭС от 25.11.2016г)</t>
  </si>
  <si>
    <t>«Техническое перевооружение Ф-281 (Строительство участка ЛЭП-0,4 кВ от опоры №17 Ф-3 ВЛ-0,4 кВ ТП-4133/281 ПС 35/10 кВ "Богдановская"), для осуществления технологического присоединения энергопринимающих устройств заявителя - РУ-0,4 кВ Жилой дом по адресу: Степновский район, с.Богдановка, пер.Школьный, дом 13». (Договор об осуществлении технологического присоединения  №40/17/СРЭС от 03.04. 2017г.)</t>
  </si>
  <si>
    <t>«Техническое перевооружение Ф-277 (Строительство участка ЛЭП-0,4 кВ (100 метров) от опоры №40 Ф-2 ВЛ-0,4 кВ ТП-4181/277 ПС35/10 «Ольгино»), для осуществления технологического присоединения энергопринимающих устройств заявителя – РУ-0,4 кВ расположенное на земельном участке для строительства автозаправочного комплекса по адресу: Степновский район, с.Ольгино, ул.Шоссейная 110А». (Договор об осуществлении технологического присоединения  №26/17/СРЭС от 20.03. 2017г.)</t>
  </si>
  <si>
    <t>«Техническое перевооружение Ф-193 (строительство участка ЛЭП-0,4 кВ от опоры №16 Ф-1 ТП-1197/193 ПС 110/10 кВ «Лысогорская»), для осуществления технологического присоединения энергопринимающих устройств заявителя – Строительство индивидуального жилого дома по адресу: Георгиевский район ст.Лысогорская ул.Благовещенская 98» (Договор об осуществлении технологического присоединения  №41/17/ГРЭС от 14.02.2017г.)</t>
  </si>
  <si>
    <t>Техническое перевооружение Ф-259 (Строительство участка ЛЭП-0,4 кВ от опоры №15  Ф-3 ТП-1131/259  ПС 110/10 кВ "Электропривод"), для осуществления технологического присоединения энергопринимающих устройств заявителя - РУ-0,4 кВ, расположенного на земельном участке под индивидуальное строительство, по  адресу: Ставропольский край, Георгиевский район, ст.Незлобная, ул, Левитана 26. (Договор об осуществлении технологического присоединения  №271/17/ГРЭС от 04.07.2017г)</t>
  </si>
  <si>
    <t>Техническое перевооружение Ф-356 (строительство участка ЛЭП-0,4 кВ от опоры №42 Ф-2 ВЛ-0,4 кВ ТП-3669/356 ПС 35/10 кВ "Русская"), для осуществления технологического присоединения энергопринимающих устройств заявителя - РУ-0,4 кВ, расположенное на земельном участке для ведения личного подсобного хозяйства, по адресу: Курский район, с.Русское, ул.Октябрьская дом 3а». (Договор об осуществлении технологического присоединения  №87/17/КРЭС от 21.04. 2017г.)</t>
  </si>
  <si>
    <t>Техническое перевооружение Ф-169 (Строительство участка ЛЭП-0,4 кВ от опоры №7  Ф-1 ТП-5295/169  ПС 110/35/10 кВ "Зеленокумская"), для осуществления технологического присоединения энергопринимающих устройств заявителя - РУ-0,4 кВ, расположенного на земельном участке для сельскохозяйственного использования, по  адресу: Ставропольский край, Советскийй район, х.Ковгановский, ул, Фестивальная,68. (Договор об осуществлении технологического присоединения  №270/17/ЗРЭС от 04.07.2017г.)</t>
  </si>
  <si>
    <t>Строительство ЛЭП-0,4 кВ и реконструкция ВЛ-10 кВ Ф-454  ПС 35/10 «Новозаведенская», установка доп. ТП-10/0,4 кВ 160 кВА для осуществления технологического присоединения энергопринимающих устройств объекта: Строительство жилого дома, по адресу: Ставропольский край, Георгиевский район, с.Новозаведенное, ул.Шоссейная 95/2»  (Договор об осуществлении технологического присоединения №302/16/ГРЭС от 11.07.2016г.)</t>
  </si>
  <si>
    <t>Строительство ВЛ-10 кВ, реконструкция ВЛ-10 Ф-356 от ПС «Русская» установка доп. ТП-10/0,4 кВ 63 кВА и строительство ВЛИ-0,4 кВ, для осуществления технологического присоединения энергопринимающих устройств Заявителей - РУ-0,4 кВ, расположенных на земельных участках для ведения личного подсобного хозяйства по адресам: Ставропольский край, Курский район, с.Русское, ул.Набережная 9;  ул.Набережная 12.»</t>
  </si>
  <si>
    <t>Техническое перевооружение Ф-311 (строительство участка ЛЭП-0,4 кВ от ТП-3525/311  ПС 35/10 кВ «Бурунная»), для осуществления технологического присоединения энергопринимающих устройств заявителя – РУ-0,4 кВ расположенное на земельном участке для ведения личного подсобного хозяйства по адресу: Курский район, п.Мирный ул.Пролетарская» (Договор об осуществлении технологического присоединения  №2/17/КРЭС от 15.02.2017г.)</t>
  </si>
  <si>
    <t>Техническое перевооружение Ф-214 (строительство участка ЛЭП-10 кВ от опоры №166 Л-3697  Ф-214 установка ТП-10/0,4 кВ с трансформатором 25 кВА и строительство ВЛИ-0,4 кВ) для осуществления технологического присоединения энергопринимающих устройств заявителя – Жилой дом по адресу: п.Южанин Курский район</t>
  </si>
  <si>
    <t>Реконструкция  ВЛ-10 кВ Ф-193, строительство КТПМ и ВЛ-0,4 кВ   для осуществления технологического присоединения энергопринимающих устройств РУ-0,22кВ расположенное на земельном участке под домами индивидуальной жилой застройки по адресу: ст.Лысогорская ул.Казачья 98 Георгиевский район                                                                       (Договор об осуществлении технологического присоединения №628/15/ГРЭС от 31.12.2015г.</t>
  </si>
  <si>
    <t>«Техническое перевооружение ВЛ-0,4 кВ Ф-2 от ТП 3114/296 ПС "Курская 2"  (строительство участка ВЛИ-0,4 кВ совместным подвесом с ВЛ-10 кВ Ф-296 Л-3152) для осуществления технологического присоединения энергопринимающих устройств жилого дома  в с.Эдиссия, ул.Свердлова 17, Курского района» (Договор №4782/2018/СТВ/ВЭС/КРЭС от 07.02.2018г.)</t>
  </si>
  <si>
    <t>Техническое перевооружение ВЛ-10 кВ Ф-214 Л-3657 ПС "Совхоз №8"  (установка ТП-10/0,4 кВ с трансформатором 25 кВА и строительство участка ВЛИ-0,4 кВ ) для осуществления технологического присоединения энергопринимающих устройств жилого дома  в п.Южанин, кошара №19, муниципальное образование Рощинского сельсовета Курского района (Договор №4 575/2017/СТВ/ВЭС/КРЭС от 28.12.2017г.)</t>
  </si>
  <si>
    <t xml:space="preserve">Реконструкция ВЛ-0,4 кВ от ТП-17/502 путем строительства нового участка ЛЭП для осуществления технологического присоединения энергопринимающих устройств жилого дома, расположенного в Нефтекумском районе, с.Каясула, ул.Ю.Бойко 25» ( договор №127/16-04 от 19.05.2016 г.) </t>
  </si>
  <si>
    <t>Реконструкция ВЛ-0,4 кВ от ТП-41/302 путем строительства нового участка ЛЭП для осуществления технологического присоединения энергопринимающих устройств электроустановки для ведения личного подсобного хозяйства, расположенной в Арзгирском районе, с.Арзгир, ул.Мира 209 а договор №45/18-06 от 09.04.2018г.)</t>
  </si>
  <si>
    <t>Реконструкция ВЛ-0,4 кВ от ТП-7/570 путем строительства нового участка ЛЭП для осуществления  технологического присоединения энергопринимающих устройств электроустановки для ведения личного подсобного хозяйства, расположенного в Нефтекумском районе, а.Тукуй-Мектеб, ул.Гагарина 41 ( договор №46/17-04 от 03.02.2017 г.)</t>
  </si>
  <si>
    <t>Реконструкция ВЛ-0,4 кВ от ТП-7/109 путем строительства нового участка ЛЭП для осуществления технологического присоединения энергопринимающих устройств личного подсобного хозяйства, расположенного в Будённовском районе, п.Доброжеланный, ул. Молодежная 2  договор №14/18-05 от 05.03.2018г.)</t>
  </si>
  <si>
    <t xml:space="preserve">Реконструкция ВЛ-0,4 кВ Ф-4  ТП-1329/129 ПС 35/10кВ «Подгорная», для осуществления технологического присоединения энергопринимающих устройств личных подсобных хозяйств по ул.Базарная, в ст.Александрийская, Георгиевского района. (Договоры тех. прис. №5051/2018/СТВ/ВЭС/ГРЭС от 12.03.2018г.,  №5085/2018/СТВ/ВЭС/ГРЭС от 15.03.2018г.)
</t>
  </si>
  <si>
    <t>«Техническое перевооружение ВЛ-0,4 кВ путем строительства участка ВЛ-0,4 кВ  от опоры №16 Ф-1 ВЛ-0,4 кВ ТП-3133/269, для осуществления технологического присоединения энергопринимающих устройств  Ангара  по ул.Миронова 172 в с.Эдиссия Курского района» (Договор №423/17/КРЭС от 02.10.2017г).</t>
  </si>
  <si>
    <t>Реконструкция ВЛ-0,4 кВ ж/б опоры 86,748 км (Инв. №СЦ6110) (дисп. наим. ВЛ-0,4 кВ от ТП-374/162) для осуществления технологического присоединения энергопринимающих устройств строительной площадки жилого дома в Предгорном районе, х. Быкогорка, ул. Калинина, д.80</t>
  </si>
  <si>
    <t>Реконструкция ВЛ-0,4 кВ от ТП-7/606 для осуществления технологического присоединения энергопринимающих устройств личного подсобного хозяйства, расположенного в Нефтекумском районе, с.Абдул-Газы, ул.Новая 3 (договор №152/18-04 от 22.06.2018г.)</t>
  </si>
  <si>
    <t>Реконструкция ВЛ-0,4 кВ от ТП-11/35 для осуществления технологического присоединения энергопринимающих устройств личного подсобного хозяйства, расположенного в Будённовском районе, с.Покойное, пер.Весенний 1 (договор №143/18-05 от 19.06.2018г.)</t>
  </si>
  <si>
    <t>Техническое перевооружение ВЛ-0,4 кВ от КТП 2/241 путем строительства нового участка ЛЭП для обеспечения  технологического присоединения энергопринимающих устройств электроустановки для ведения личного подсобного хозяйства, расположенной в Будённовском районе, с.Прасковея, ул.Южная 15 (договор №58/17-05 от 10.02.2017 г.)</t>
  </si>
  <si>
    <t>Техническое перевооружение ВЛ-0,4 кВ от КТП 21/234-100 путем строительства нового участка ЛЭП для обеспечения  технологического присоединения энергопринимающих устройств стройплощадки кафе, расположенной в Будённовском районе, с.Стародубское, ул.Будённого, по смежеству с домом №23 (договор №  177/17-04 от 10.04.2017 г.)</t>
  </si>
  <si>
    <t>Техническое перевооружение ВЛ-0,4 кВ от КТП 11/502 путем строительства нового участка ЛЭП для обеспечения  технологического присоединения энергопринимающих устройств жилого дома, расположенного в Нефтекумском районе, с.Каясула, ул.Кондратенко, 10 А (договор № 260 /16-04 от 18.08.2016г.)»</t>
  </si>
  <si>
    <t>Техническое перевооружение ВЛ-0,4 кВ от ТП-19/35 путем строительства нового участка ЛЭП для обеспечения  технологического присоединения энергопринимающих устройств трёхфазной электроустановки для жилого дома и хоз. нужд, расположенной в Будённовском районе, с.Покойное, ул.Кочубея, 313 (договор №362/17-05 от 05.10.2017г.)</t>
  </si>
  <si>
    <t>Техническое перевооружение ВЛ-0,4 кВ от ТП-12/571 путем строительства нового участка ЛЭП для обеспечения  технологического присоединения энергопринимающих устройств жилого дома, расположенного в Нефтекумском районе, а.Тукуй-Мектеб, ул.Кооперативная 39 (договор №45/17-04 от 02.02.2017 г.)</t>
  </si>
  <si>
    <t>Техническое перевооружение ВЛ-0,4 кВ от ТП-16/305 путем строительства нового участка ЛЭП для обеспечения  технологического присоединения энергопринимающих устройств склада, расположенного в Арзгирском районе (договор №375/17-06 от 12.10.2017г.)</t>
  </si>
  <si>
    <t>Строительство ВЛ-0,4 кВ от ТП-6/317 для обеспечения  технологического присоединения энергопринимающих устройств стройплощадки жилого дома, расположенной в Арзгирском районе, с.Родниковское, ул.Бульварная 6а (договор №297/17-06 от 04.09.2017 г.)</t>
  </si>
  <si>
    <t>Техническое перевооружение ВЛ-0,4 кВ от ТП-8/510 путем строительства нового участка ЛЭП для осуществления технологического присоединения энергопринимающих устройств стройплощадки жилого дома, расположенной в Нефтекумском районе, с.Ачикулак, ул.Ленина 1б (договор № 317/17-05 от 17.10.2017г.)</t>
  </si>
  <si>
    <t>Реконструкция ВЛ-0,4 кВ от ТП-5/570 путем строительства нового участка ЛЭП для осуществления технологического присоединения энергопринимающих устройств жилого дома, расположенного в Нефтекумском районе, а.Тукуй-Мектеб, ул. Новая 16а (договор №46/18-04 от 10.04.2018г.)</t>
  </si>
  <si>
    <t xml:space="preserve">« Реконструкция ВЛ-0,4 кВ от ТП-21/173 путем строительства нового участка ЛЭП для осуществления технологического присоединения энергопринимающих устройств личного подсобного хозяйства, расположенного в Будённовском районе, с.Архангельское, ул. Красная 22 договор 
 №   65/18-05 от 04.04.2018г.) 
</t>
  </si>
  <si>
    <t>Реконструкция ВЛ-0,4 кВ от ТП-8/576 путем строительства нового участка ЛЭП для осуществления технологического присоединения энергопринимающих устройств стройплощадки мойки, расположенной в Нефтекумском районе, с.Кара-Тюбе, ул.Ленина 49 б (договор №79/18-04 от 23.04.2018г.)</t>
  </si>
  <si>
    <t>Реконструкция ВЛ-0,4 кВ от ТП-8/510 путем строительства нового участка ЛЭП для осуществления технологического присоединения энергопринимающих устройств стройплощадки жилого дома, расположенной в Нефтекумском районе, с.Ачикулак, ул.Гвардейская, 20 а (договор №353/16-04 от 31.10.2016 г.)</t>
  </si>
  <si>
    <t>Техническое перевооружение ВЛ-0,4 кВ от ТП-20/502 путем строительства нового участка ЛЭП для осуществления технологического присоединения энергопринимающих устройств электроустановки для ведения личного подсобного хозяйства, расположенной в Нефтекумском районе, с.Каясула, ул.К.Темирбулатовой 19 (договор №342/17-04 от 27.09.2017г.)</t>
  </si>
  <si>
    <t>Техническое перевооружение ВЛ-0,4 кВ от ТП-2/514 путем строительства нового участка ЛЭП для осуществления  технологического присоединения энергопринимающих устройств электроустановки для ведения личного подсобного хозяйства, расположенной в Нефтекумском районе, а.Новкус-Артезиан, ул.Ш.Шабанова 1Г (договор №86/17-04 от 14.03.2017 г.)</t>
  </si>
  <si>
    <t>Техническое перевооружение ВЛ-0,4 кВ от ТП-12/502 путем строительства нового участка ЛЭП для осуществления технологического присоединения энергопринимающих устройств стройплощадки жилого дома, расположенной в Нефтекумском районе, с.Каясула, ул.С.Присяженко 10 Б ( договор №95/17-04 от 20.03.2017 г.)</t>
  </si>
  <si>
    <t>Техническое перевооружение ВЛ-0,4 кВ от ТП-2/241 путем строительства нового участка ЛЭП для обеспечения  технологического присоединения энергопринимающих устройств стройплощадки жилого дома, расположенной в Будённовском районе, с.Прасковея, ул.Марины Цветаевой 2А (договор №109/17-05 от 27.03.2017 г.)</t>
  </si>
  <si>
    <t>Техническое перевооружение ВЛ-10 кВ Ф-307 от ПС 110/35/10 кВ «Арзгир» путём строительства нового участка ЛЭП 10 кВ, строительство ТП-10/0,4 кВ, строительство ЛЭП-0,4 кВ для обеспечения технологического присоединения энергопринимающих устройств стройплощадки склада, расположенного в Арзгирском районе, в границах с.Арзгир (договор № 99/17-06 от 20.03.2017г.)</t>
  </si>
  <si>
    <t>Техническое перевооружение ВЛ-0,4 кВ от ТП 1/35 путем строительства нового участка ЛЭП для обеспечения  технологического присоединения энергопринимающих устройств стройплощадки жилого дома, расположенной в Будённовском районе, с.Покойное, пер.Вишневый 11а ( договор №178/17-05 от 17.04.2017г.)</t>
  </si>
  <si>
    <t xml:space="preserve">Реконструкция ВЛ-0,4 кВ от ТП-20/502 путем строительства нового участка ЛЭП для осуществления технологического присоединения энергопринимающих устройств жилого дома, расположенного в Нефтекумском районе, с.Каясула, ул. К.Темирбулатовой, 8 (договор №456/17-04 от 19.03.2018г.)» </t>
  </si>
  <si>
    <t>Строительство ЛЭП-10 кВ от ВЛ-10 кВ Ф-171 ПС 110/10 кВ Южная с установкой МТП-87/171 и строительство ВЛ-0,4 кВ Ф-1 от РУ-0,4 кВ проектируемой МТП для технологического присоединения крестьянского (фермерского) хозяйства в Шпаковском районе (договор технологического присоединения № 07/300 от 20.05.16г.)</t>
  </si>
  <si>
    <t>Реконструкция ВЛ-0,4 кВ от опоры  №25 Ф-3  ТП-3046/203 ПС 110/35/10 «Ростовановская» для осуществления технологического присоединения энергопринимающих устройств по ул.Строительная д.2 кв.1а, х.Пролетарский Курского района, (Договор №5414/2018/СТВ/ВЭС/КРЭС от 16.04.2018г.)</t>
  </si>
  <si>
    <t xml:space="preserve">Строительство ВЛ-0,4 кВ от ТП-75/161 для осуществления технологического присоединения энергопринимающих устройств строительной площадки жилого дома в Минераловодском районе, п. Змейка, ул. Российская, д. 33» (договор № 6500/2018/СТВ/ЦЭС/МРЭС от 14.09.2018г.) </t>
  </si>
  <si>
    <t>Реконструкция ЛЭП-0,4 кВ Ф-1 от ТП-4345/342 ПС «Иргаклы»  для осуществления технологического присоединения энергопринимающих устройств по ул.Степная 1а, с.Иргаклы Степновского района. 
(Договор №9077/2019/СТВ/ВЭС/СРЭС от 26.03.2019г.</t>
  </si>
  <si>
    <t>"Техническое перевооружение  ВЛ-0,4 кВ от КТП 1/100 Ф-536  путем строительства нового участка ЛЭП для обеспечения  технологического присоединения энергопринимающих устройств жилого дома, расположенного в Нефтекумском районе, а.Махмуд-Мектеб, ул.Пионерская, 7а (договор №310/16-04 от 04.10.2016 г.)"</t>
  </si>
  <si>
    <t>«Техническое перевооружение Ф-214 (строительство участка ЛЭП-10 кВ от опоры №166 Л-3697  Ф-214 установка ТП-10/0,4 кВ с трансформатором 25 кВА и строительство ВЛИ-0,4 кВ) для осуществления технологического присоединения энергопринимающих устройств заявителя – Жилой дом по адресу: п.Южанин Курский район».</t>
  </si>
  <si>
    <t>Реконструкция  ВЛ-10 кВ Ф-193, строительство КТПМ и ВЛ-0,4 кВ   для осуществления технологического присоединения энергопринимающих устройств РУ-0,22кВ расположенное на земельном участке под домами индивидуальной жилой застройки по адресу: ст.Лысогорская ул.Казачья 98 Георгиевский район  (Договор об осуществлении технологического присоединения №628/15/ГРЭС от 31.12.2015г.</t>
  </si>
  <si>
    <t xml:space="preserve">Реконструкция ВЛ-10 кВ Ф-456 ПС 110/35/10 кВ «Новопавловская-2»,  строительство ТП-10/0,4 кВ и ЛЭП-0,4 кВ для осуществления технологического присоединения энергопринимающих устройств жилого дома  в г.Новопавловске Кировского района (Договор тех. прис. №7702/2018/СТВ/ВЭС/НРЭС  от 09.11.2018г.) </t>
  </si>
  <si>
    <t>«Техническое перевооружение Ф-214 (строительство участка ЛЭП-10 кВ от опоры №166 Л-3697  Ф-214 установка ТП-10/0,4 кВ с трансформатором 25 кВА и строительство ВЛИ-0,4 кВ) для осуществления технологического присоединения энергопринимающих устройств заявителя – Жилой дом по адресу: п.Южанин Курский район»</t>
  </si>
  <si>
    <t>«Техническое перевооружение   Ф-128, строительство участка ЛЭП-10 кВ от опоры №3/25 Ф-128, установка ТП-10/0,4 кВ с трансформатором 40 кВА  для осуществления технологического присоединения -  нежилого здания по адресу: Кировский район, примерно 3,351 км на северо-восток от здания почты расположенной по адресу с.Орловка, ул.Октябрьская 38А (договор №286/17/НРЭС от 17.07.2017г.)».</t>
  </si>
  <si>
    <t>«Техническое перевооружение ВЛ-10 кВ Ф-214 Л-3657 ПС "Совхоз №8"  (установка ТП-10/0,4 кВ с трансформатором 25 кВА и строительство участка ВЛИ-0,4 кВ ) для осуществления технологического присоединения энергопринимающих устройств жилого дома  в п.Южанин, кошара №19, муниципальное образование Рощинского сельсовета Курского района (Договор №4 575/2017/СТВ/ВЭС/КРЭС от 28.12.2017г.)</t>
  </si>
  <si>
    <t>Строительство КЛ</t>
  </si>
  <si>
    <t>Строительство ВЛ</t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</si>
  <si>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"Ставропольэнерго" за  2017-2019 гг
</t>
    </r>
    <r>
      <rPr>
        <sz val="14"/>
        <rFont val="Arial Narrow"/>
        <family val="2"/>
        <charset val="204"/>
      </rPr>
      <t>для территорий не относящихся к городским населенным пунктам</t>
    </r>
  </si>
  <si>
    <t>О внесении изменений в таблицу 2 приложения 1 к постановлению региональной тарифной комиссии Ставропольского края от 24 декабря 2019г. № 74/11 "Об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2020 год и о признании утратившим силу постановления региональной тарифной комиссии Ставропольского края от 26 декабря 2018 г. № 60/8"</t>
  </si>
  <si>
    <t>О внесении изменений в приложения  к постановлению региональной тарифной комиссии Ставропольского края от 24 декабря 2019г. № 74/11 "Об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2020 год и о признании утратившим силу постановления региональной тарифной комиссии Ставропольского края от 26 декабря 2018 г. № 60/8"</t>
  </si>
  <si>
    <t>№ 50 от 25.08.2021</t>
  </si>
  <si>
    <t>№ 06/1 от 12.02.2020</t>
  </si>
  <si>
    <t>Расходы на строительство объекта/на обеспечение средствами коммерческого учета электрической энергии (мощности), тыс. руб.*</t>
  </si>
  <si>
    <t xml:space="preserve">Протяженность (для линий электропередачи), м </t>
  </si>
  <si>
    <t>* Расходы на обеспечение средствами коммерческого учета электрической энергии (мощности) рассчитаны исходя из планируемых расходов, определенных по сметам, выполненным с применением сметных нормативов на одну точку учета.</t>
  </si>
  <si>
    <t xml:space="preserve">от 24.12.2019 №74/11 </t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</si>
  <si>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"Ставропольэнерго" за  2017-2019 гг
</t>
    </r>
    <r>
      <rPr>
        <sz val="14"/>
        <color theme="1"/>
        <rFont val="Arial Narrow"/>
        <family val="2"/>
        <charset val="204"/>
      </rPr>
      <t xml:space="preserve"> (для территорий, не относящихся к городским населенным пунктам)</t>
    </r>
  </si>
  <si>
    <r>
      <t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"Ставропольэнерго" за  2017-2019 гг
(</t>
    </r>
    <r>
      <rPr>
        <sz val="14"/>
        <color theme="1"/>
        <rFont val="Arial Narrow"/>
        <family val="2"/>
        <charset val="204"/>
      </rPr>
      <t>для территорий городских населенных пунктов)</t>
    </r>
  </si>
  <si>
    <t>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2020 год и о признании утратившим силу постановления региональной тарифной комиссии Ставропольского края от 26 декабря 2018 г. № 60/8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</si>
</sst>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sz val="13"/>
      <name val="Arial Narrow"/>
      <family val="2"/>
      <charset val="204"/>
    </font>
    <font>
      <sz val="11"/>
      <color theme="0" tint="-0.34998626667073579"/>
      <name val="Arial Narrow"/>
      <family val="2"/>
      <charset val="204"/>
    </font>
    <font>
      <sz val="12"/>
      <color theme="0" tint="-0.34998626667073579"/>
      <name val="Arial Narrow"/>
      <family val="2"/>
      <charset val="204"/>
    </font>
    <font>
      <b/>
      <sz val="12"/>
      <color theme="0" tint="-0.34998626667073579"/>
      <name val="Arial Narrow"/>
      <family val="2"/>
      <charset val="204"/>
    </font>
    <font>
      <b/>
      <i/>
      <sz val="12"/>
      <color theme="0" tint="-0.34998626667073579"/>
      <name val="Arial Narrow"/>
      <family val="2"/>
      <charset val="204"/>
    </font>
    <font>
      <sz val="10"/>
      <color theme="0" tint="-0.34998626667073579"/>
      <name val="Arial Narrow"/>
      <family val="2"/>
      <charset val="204"/>
    </font>
    <font>
      <b/>
      <sz val="14"/>
      <color theme="0" tint="-0.34998626667073579"/>
      <name val="Arial Narrow"/>
      <family val="2"/>
      <charset val="204"/>
    </font>
    <font>
      <b/>
      <sz val="10"/>
      <color theme="0" tint="-0.3499862666707357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7">
    <xf numFmtId="0" fontId="0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240">
    <xf numFmtId="0" fontId="0" fillId="0" borderId="0" xfId="0"/>
    <xf numFmtId="0" fontId="10" fillId="0" borderId="0" xfId="0" applyFont="1"/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5" fillId="0" borderId="1" xfId="1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5" fillId="0" borderId="1" xfId="14" applyNumberFormat="1" applyFont="1" applyFill="1" applyBorder="1" applyAlignment="1">
      <alignment horizontal="center" vertical="center"/>
    </xf>
    <xf numFmtId="3" fontId="15" fillId="0" borderId="1" xfId="15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3" fontId="10" fillId="0" borderId="0" xfId="0" applyNumberFormat="1" applyFont="1" applyFill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6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16" applyBorder="1" applyAlignment="1" applyProtection="1"/>
    <xf numFmtId="0" fontId="10" fillId="0" borderId="1" xfId="0" applyFont="1" applyBorder="1" applyAlignment="1">
      <alignment vertical="center"/>
    </xf>
    <xf numFmtId="10" fontId="10" fillId="0" borderId="1" xfId="0" applyNumberFormat="1" applyFont="1" applyBorder="1" applyAlignment="1">
      <alignment wrapText="1"/>
    </xf>
    <xf numFmtId="164" fontId="1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66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/>
    <xf numFmtId="0" fontId="22" fillId="0" borderId="0" xfId="0" applyFont="1" applyFill="1" applyAlignment="1"/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0" fontId="26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left" wrapText="1"/>
    </xf>
    <xf numFmtId="4" fontId="21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wrapText="1"/>
    </xf>
    <xf numFmtId="4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top"/>
    </xf>
    <xf numFmtId="3" fontId="21" fillId="0" borderId="1" xfId="0" applyNumberFormat="1" applyFont="1" applyFill="1" applyBorder="1" applyAlignment="1">
      <alignment horizontal="justify" wrapText="1"/>
    </xf>
    <xf numFmtId="0" fontId="21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1" fillId="0" borderId="0" xfId="0" applyFont="1" applyFill="1" applyAlignment="1">
      <alignment horizontal="left" wrapText="1"/>
    </xf>
    <xf numFmtId="0" fontId="21" fillId="0" borderId="5" xfId="0" applyFont="1" applyFill="1" applyBorder="1" applyAlignment="1">
      <alignment horizontal="center" vertical="center"/>
    </xf>
    <xf numFmtId="4" fontId="27" fillId="0" borderId="0" xfId="0" applyNumberFormat="1" applyFont="1"/>
    <xf numFmtId="0" fontId="27" fillId="0" borderId="0" xfId="0" applyFont="1"/>
    <xf numFmtId="4" fontId="28" fillId="0" borderId="0" xfId="0" applyNumberFormat="1" applyFont="1" applyFill="1" applyAlignment="1"/>
    <xf numFmtId="0" fontId="28" fillId="0" borderId="0" xfId="0" applyFont="1" applyFill="1" applyAlignment="1"/>
    <xf numFmtId="4" fontId="31" fillId="0" borderId="0" xfId="0" applyNumberFormat="1" applyFont="1" applyFill="1" applyAlignment="1"/>
    <xf numFmtId="0" fontId="31" fillId="0" borderId="0" xfId="0" applyFont="1" applyFill="1" applyAlignment="1"/>
    <xf numFmtId="4" fontId="33" fillId="0" borderId="0" xfId="0" applyNumberFormat="1" applyFont="1" applyFill="1" applyAlignment="1"/>
    <xf numFmtId="4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/>
    <xf numFmtId="0" fontId="28" fillId="0" borderId="0" xfId="0" applyFont="1" applyFill="1"/>
    <xf numFmtId="4" fontId="31" fillId="0" borderId="6" xfId="0" applyNumberFormat="1" applyFont="1" applyFill="1" applyBorder="1" applyAlignment="1"/>
    <xf numFmtId="4" fontId="28" fillId="0" borderId="9" xfId="0" applyNumberFormat="1" applyFont="1" applyFill="1" applyBorder="1" applyAlignment="1"/>
    <xf numFmtId="4" fontId="28" fillId="0" borderId="10" xfId="0" applyNumberFormat="1" applyFont="1" applyFill="1" applyBorder="1" applyAlignment="1"/>
    <xf numFmtId="4" fontId="31" fillId="0" borderId="10" xfId="0" applyNumberFormat="1" applyFont="1" applyFill="1" applyBorder="1" applyAlignment="1"/>
    <xf numFmtId="0" fontId="31" fillId="0" borderId="10" xfId="0" applyFont="1" applyFill="1" applyBorder="1" applyAlignment="1"/>
    <xf numFmtId="4" fontId="31" fillId="0" borderId="10" xfId="0" applyNumberFormat="1" applyFont="1" applyFill="1" applyBorder="1" applyAlignment="1">
      <alignment horizontal="center"/>
    </xf>
    <xf numFmtId="4" fontId="31" fillId="0" borderId="11" xfId="0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left"/>
    </xf>
    <xf numFmtId="0" fontId="30" fillId="0" borderId="7" xfId="0" applyFont="1" applyFill="1" applyBorder="1" applyAlignment="1"/>
    <xf numFmtId="0" fontId="30" fillId="0" borderId="7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165" fontId="21" fillId="0" borderId="1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>
      <alignment horizontal="center" vertical="center"/>
    </xf>
    <xf numFmtId="4" fontId="28" fillId="0" borderId="7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2" fontId="29" fillId="0" borderId="14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/>
    <xf numFmtId="2" fontId="28" fillId="0" borderId="7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top" wrapText="1"/>
    </xf>
    <xf numFmtId="0" fontId="24" fillId="0" borderId="0" xfId="0" applyNumberFormat="1" applyFont="1" applyFill="1" applyAlignment="1">
      <alignment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indent="2"/>
    </xf>
    <xf numFmtId="0" fontId="21" fillId="0" borderId="1" xfId="0" applyFont="1" applyFill="1" applyBorder="1"/>
    <xf numFmtId="165" fontId="21" fillId="0" borderId="1" xfId="0" applyNumberFormat="1" applyFont="1" applyFill="1" applyBorder="1"/>
    <xf numFmtId="0" fontId="21" fillId="0" borderId="1" xfId="0" applyFont="1" applyFill="1" applyBorder="1" applyAlignment="1"/>
    <xf numFmtId="3" fontId="21" fillId="0" borderId="1" xfId="0" applyNumberFormat="1" applyFont="1" applyFill="1" applyBorder="1" applyAlignment="1"/>
    <xf numFmtId="164" fontId="21" fillId="0" borderId="1" xfId="0" applyNumberFormat="1" applyFont="1" applyFill="1" applyBorder="1" applyAlignment="1"/>
    <xf numFmtId="4" fontId="21" fillId="0" borderId="1" xfId="0" applyNumberFormat="1" applyFont="1" applyFill="1" applyBorder="1" applyAlignment="1"/>
    <xf numFmtId="0" fontId="21" fillId="0" borderId="1" xfId="0" applyFont="1" applyFill="1" applyBorder="1" applyAlignment="1">
      <alignment horizontal="left" indent="6"/>
    </xf>
    <xf numFmtId="0" fontId="21" fillId="0" borderId="1" xfId="0" applyFont="1" applyFill="1" applyBorder="1" applyAlignment="1">
      <alignment vertical="top"/>
    </xf>
    <xf numFmtId="0" fontId="21" fillId="0" borderId="0" xfId="0" applyNumberFormat="1" applyFont="1" applyFill="1" applyAlignment="1">
      <alignment wrapText="1"/>
    </xf>
    <xf numFmtId="0" fontId="21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 indent="2"/>
    </xf>
    <xf numFmtId="165" fontId="21" fillId="0" borderId="0" xfId="0" applyNumberFormat="1" applyFont="1" applyFill="1" applyAlignment="1"/>
    <xf numFmtId="49" fontId="28" fillId="0" borderId="0" xfId="0" applyNumberFormat="1" applyFont="1" applyFill="1" applyAlignment="1">
      <alignment horizontal="center" vertical="center"/>
    </xf>
    <xf numFmtId="0" fontId="29" fillId="0" borderId="13" xfId="0" applyFont="1" applyFill="1" applyBorder="1" applyAlignment="1"/>
    <xf numFmtId="0" fontId="28" fillId="0" borderId="8" xfId="0" applyFont="1" applyFill="1" applyBorder="1" applyAlignment="1"/>
    <xf numFmtId="4" fontId="28" fillId="0" borderId="8" xfId="0" applyNumberFormat="1" applyFont="1" applyFill="1" applyBorder="1" applyAlignment="1"/>
    <xf numFmtId="165" fontId="28" fillId="0" borderId="8" xfId="0" applyNumberFormat="1" applyFont="1" applyFill="1" applyBorder="1" applyAlignment="1"/>
    <xf numFmtId="0" fontId="28" fillId="0" borderId="0" xfId="0" applyFont="1" applyFill="1" applyAlignment="1">
      <alignment horizontal="center" vertical="center"/>
    </xf>
    <xf numFmtId="0" fontId="28" fillId="0" borderId="7" xfId="0" applyFont="1" applyFill="1" applyBorder="1" applyAlignment="1">
      <alignment horizontal="left"/>
    </xf>
    <xf numFmtId="0" fontId="28" fillId="0" borderId="7" xfId="0" applyFont="1" applyFill="1" applyBorder="1" applyAlignment="1"/>
    <xf numFmtId="165" fontId="28" fillId="0" borderId="7" xfId="0" applyNumberFormat="1" applyFont="1" applyFill="1" applyBorder="1" applyAlignment="1"/>
    <xf numFmtId="3" fontId="29" fillId="0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3" fontId="28" fillId="0" borderId="7" xfId="0" applyNumberFormat="1" applyFont="1" applyFill="1" applyBorder="1" applyAlignment="1">
      <alignment horizontal="center"/>
    </xf>
    <xf numFmtId="164" fontId="28" fillId="0" borderId="7" xfId="0" applyNumberFormat="1" applyFont="1" applyFill="1" applyBorder="1" applyAlignment="1">
      <alignment horizontal="center"/>
    </xf>
    <xf numFmtId="4" fontId="28" fillId="0" borderId="7" xfId="0" applyNumberFormat="1" applyFont="1" applyFill="1" applyBorder="1" applyAlignment="1">
      <alignment horizontal="center"/>
    </xf>
    <xf numFmtId="3" fontId="28" fillId="0" borderId="7" xfId="0" applyNumberFormat="1" applyFont="1" applyFill="1" applyBorder="1" applyAlignment="1"/>
    <xf numFmtId="164" fontId="28" fillId="0" borderId="7" xfId="0" applyNumberFormat="1" applyFont="1" applyFill="1" applyBorder="1" applyAlignment="1"/>
    <xf numFmtId="4" fontId="28" fillId="0" borderId="7" xfId="0" applyNumberFormat="1" applyFont="1" applyFill="1" applyBorder="1" applyAlignment="1"/>
    <xf numFmtId="0" fontId="32" fillId="0" borderId="7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center"/>
    </xf>
    <xf numFmtId="165" fontId="29" fillId="0" borderId="7" xfId="0" applyNumberFormat="1" applyFont="1" applyFill="1" applyBorder="1" applyAlignment="1">
      <alignment horizontal="center"/>
    </xf>
    <xf numFmtId="0" fontId="28" fillId="0" borderId="7" xfId="0" applyFont="1" applyFill="1" applyBorder="1"/>
    <xf numFmtId="165" fontId="28" fillId="0" borderId="7" xfId="0" applyNumberFormat="1" applyFont="1" applyFill="1" applyBorder="1"/>
    <xf numFmtId="4" fontId="28" fillId="0" borderId="0" xfId="0" applyNumberFormat="1" applyFont="1" applyFill="1"/>
    <xf numFmtId="165" fontId="28" fillId="0" borderId="0" xfId="0" applyNumberFormat="1" applyFont="1" applyFill="1"/>
    <xf numFmtId="165" fontId="21" fillId="0" borderId="0" xfId="0" applyNumberFormat="1" applyFont="1" applyFill="1"/>
    <xf numFmtId="0" fontId="11" fillId="0" borderId="0" xfId="0" applyFont="1" applyAlignment="1">
      <alignment horizontal="center"/>
    </xf>
    <xf numFmtId="0" fontId="19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7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84;&#1077;&#1085;2/&#1058;&#1045;&#1061;&#1055;&#1056;&#1048;&#1057;&#1054;&#1045;&#1044;&#1048;&#1053;&#1045;&#1053;&#1048;&#1071;/&#1058;&#1040;&#1056;&#1048;&#1060;%202021/&#1056;&#1040;&#1057;&#1063;&#1045;&#1058;%20&#1055;&#1051;&#1040;&#1058;&#1067;%20&#1055;&#1054;%20&#1058;&#1055;%20&#1085;&#1072;%202021%20&#1075;&#1086;&#1076;/&#1055;&#1088;&#1080;&#1083;&#1086;&#1078;&#1077;&#1085;&#1080;&#1077;%202%20&#1080;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84;&#1077;&#1085;2/&#1058;&#1045;&#1061;&#1055;&#1056;&#1048;&#1057;&#1054;&#1045;&#1044;&#1048;&#1053;&#1045;&#1053;&#1048;&#1071;/&#1058;&#1040;&#1056;&#1048;&#1060;%202021/&#1056;&#1040;&#1057;&#1063;&#1045;&#1058;%20&#1055;&#1051;&#1040;&#1058;&#1067;%20&#1055;&#1054;%20&#1058;&#1055;%20&#1085;&#1072;%202021%20&#1075;&#1086;&#1076;/&#1055;&#1086;&#1083;&#1091;&#1095;&#1077;&#1085;&#1086;%20&#1086;&#1090;%20&#1054;&#1058;&#1055;/&#1055;&#1088;&#1080;&#1083;&#1086;&#1078;&#1077;&#1085;&#1080;&#1103;%204%20&#1080;%205%20&#1088;&#1072;&#1089;&#1082;&#1088;.%20&#1080;&#1085;&#1092;.%20&#1087;&#1086;%20&#1058;&#1055;%209%20&#1084;&#1077;&#1089;&#1103;&#1094;&#1077;&#1074;%202020%20&#1057;&#10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з"/>
      <sheetName val="прил 3 &quot;а&quot;"/>
      <sheetName val="прил 3 &quot;в&quot;"/>
      <sheetName val="прил 3 (2019)"/>
      <sheetName val="прил 2 (2018)"/>
      <sheetName val="прил 2(2017)"/>
    </sheetNames>
    <sheetDataSet>
      <sheetData sheetId="0"/>
      <sheetData sheetId="1"/>
      <sheetData sheetId="2"/>
      <sheetData sheetId="3">
        <row r="7">
          <cell r="C7">
            <v>13753576.991052829</v>
          </cell>
          <cell r="D7">
            <v>2840</v>
          </cell>
          <cell r="E7">
            <v>140035.41</v>
          </cell>
        </row>
        <row r="8">
          <cell r="C8">
            <v>21622452.258947179</v>
          </cell>
          <cell r="D8">
            <v>2840</v>
          </cell>
          <cell r="E8">
            <v>140035.41</v>
          </cell>
        </row>
      </sheetData>
      <sheetData sheetId="4">
        <row r="7">
          <cell r="C7">
            <v>12961188.046273559</v>
          </cell>
          <cell r="D7">
            <v>3012</v>
          </cell>
          <cell r="E7">
            <v>89402.67</v>
          </cell>
        </row>
        <row r="8">
          <cell r="C8">
            <v>18473309.553726438</v>
          </cell>
          <cell r="D8">
            <v>3012</v>
          </cell>
          <cell r="E8">
            <v>89402.67</v>
          </cell>
        </row>
      </sheetData>
      <sheetData sheetId="5">
        <row r="7">
          <cell r="C7">
            <v>12696368.632841228</v>
          </cell>
          <cell r="D7">
            <v>3302</v>
          </cell>
          <cell r="E7">
            <v>106163.8</v>
          </cell>
        </row>
        <row r="8">
          <cell r="C8">
            <v>17084642.907158777</v>
          </cell>
          <cell r="D8">
            <v>3302</v>
          </cell>
          <cell r="E8">
            <v>106163.8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"/>
      <sheetName val="Приложение 5"/>
    </sheetNames>
    <sheetDataSet>
      <sheetData sheetId="0">
        <row r="8">
          <cell r="D8">
            <v>1873</v>
          </cell>
          <cell r="E8">
            <v>44</v>
          </cell>
          <cell r="G8">
            <v>18828.510000000002</v>
          </cell>
          <cell r="H8">
            <v>554.72</v>
          </cell>
          <cell r="J8">
            <v>3281188.83</v>
          </cell>
          <cell r="K8">
            <v>206142.41</v>
          </cell>
        </row>
        <row r="10">
          <cell r="D10">
            <v>1572</v>
          </cell>
          <cell r="E10">
            <v>24</v>
          </cell>
          <cell r="G10">
            <v>16765</v>
          </cell>
          <cell r="H10">
            <v>299.52</v>
          </cell>
          <cell r="J10">
            <v>720494.76</v>
          </cell>
          <cell r="K10">
            <v>10999.92</v>
          </cell>
        </row>
        <row r="11">
          <cell r="D11">
            <v>97</v>
          </cell>
          <cell r="E11">
            <v>74</v>
          </cell>
          <cell r="F11">
            <v>1</v>
          </cell>
          <cell r="G11">
            <v>6135.2112999999999</v>
          </cell>
          <cell r="H11">
            <v>7268.1</v>
          </cell>
          <cell r="I11">
            <v>100</v>
          </cell>
          <cell r="J11">
            <v>1090870.01</v>
          </cell>
          <cell r="K11">
            <v>998329.2</v>
          </cell>
          <cell r="L11">
            <v>30588</v>
          </cell>
        </row>
        <row r="14">
          <cell r="D14">
            <v>3</v>
          </cell>
          <cell r="E14">
            <v>38</v>
          </cell>
          <cell r="G14">
            <v>930</v>
          </cell>
          <cell r="H14">
            <v>12894</v>
          </cell>
          <cell r="J14">
            <v>5978450.0099999998</v>
          </cell>
          <cell r="K14">
            <v>7170182.6200000001</v>
          </cell>
        </row>
        <row r="17">
          <cell r="D17">
            <v>1</v>
          </cell>
          <cell r="E17">
            <v>10</v>
          </cell>
          <cell r="F17">
            <v>0</v>
          </cell>
          <cell r="G17">
            <v>430</v>
          </cell>
          <cell r="H17">
            <v>11831</v>
          </cell>
          <cell r="I17">
            <v>0</v>
          </cell>
          <cell r="J17">
            <v>8648.5400000000009</v>
          </cell>
          <cell r="K17">
            <v>2413968.2400000002</v>
          </cell>
          <cell r="L17">
            <v>0</v>
          </cell>
        </row>
        <row r="20">
          <cell r="D20">
            <v>0</v>
          </cell>
          <cell r="E20">
            <v>1</v>
          </cell>
          <cell r="F20">
            <v>1</v>
          </cell>
          <cell r="G20">
            <v>0</v>
          </cell>
          <cell r="H20">
            <v>3000</v>
          </cell>
          <cell r="I20">
            <v>13535</v>
          </cell>
          <cell r="J20">
            <v>0</v>
          </cell>
          <cell r="K20">
            <v>139110</v>
          </cell>
          <cell r="L20">
            <v>8648.5400000000009</v>
          </cell>
        </row>
        <row r="23">
          <cell r="D23">
            <v>0</v>
          </cell>
          <cell r="E23">
            <v>0</v>
          </cell>
          <cell r="F23">
            <v>3</v>
          </cell>
          <cell r="G23">
            <v>0</v>
          </cell>
          <cell r="H23">
            <v>0</v>
          </cell>
          <cell r="I23">
            <v>240000</v>
          </cell>
          <cell r="J23">
            <v>0</v>
          </cell>
          <cell r="K23">
            <v>0</v>
          </cell>
          <cell r="L23">
            <v>77178235.219999999</v>
          </cell>
        </row>
      </sheetData>
      <sheetData sheetId="1">
        <row r="8">
          <cell r="D8">
            <v>2456</v>
          </cell>
          <cell r="E8">
            <v>54</v>
          </cell>
          <cell r="G8">
            <v>25484.31</v>
          </cell>
          <cell r="H8">
            <v>674.72</v>
          </cell>
        </row>
        <row r="10">
          <cell r="D10">
            <v>1763</v>
          </cell>
          <cell r="E10">
            <v>28</v>
          </cell>
          <cell r="G10">
            <v>18784.2</v>
          </cell>
          <cell r="H10">
            <v>361.52</v>
          </cell>
        </row>
        <row r="11">
          <cell r="D11">
            <v>131</v>
          </cell>
          <cell r="E11">
            <v>103</v>
          </cell>
          <cell r="F11">
            <v>1</v>
          </cell>
          <cell r="G11">
            <v>8481.2113000000008</v>
          </cell>
          <cell r="H11">
            <v>9334.9000000000015</v>
          </cell>
          <cell r="I11">
            <v>100</v>
          </cell>
        </row>
        <row r="14">
          <cell r="D14">
            <v>9</v>
          </cell>
          <cell r="E14">
            <v>55</v>
          </cell>
          <cell r="F14">
            <v>1</v>
          </cell>
          <cell r="G14">
            <v>2197.15</v>
          </cell>
          <cell r="H14">
            <v>17339</v>
          </cell>
          <cell r="I14">
            <v>220</v>
          </cell>
        </row>
        <row r="17">
          <cell r="D17">
            <v>1</v>
          </cell>
          <cell r="E17">
            <v>15</v>
          </cell>
          <cell r="F17">
            <v>2</v>
          </cell>
          <cell r="G17">
            <v>430</v>
          </cell>
          <cell r="H17">
            <v>27273</v>
          </cell>
          <cell r="I17">
            <v>2328</v>
          </cell>
        </row>
        <row r="20">
          <cell r="D20">
            <v>0</v>
          </cell>
          <cell r="E20">
            <v>1</v>
          </cell>
          <cell r="F20">
            <v>1</v>
          </cell>
          <cell r="G20">
            <v>0</v>
          </cell>
          <cell r="H20">
            <v>5000</v>
          </cell>
          <cell r="I20">
            <v>13535</v>
          </cell>
        </row>
        <row r="23">
          <cell r="D23">
            <v>0</v>
          </cell>
          <cell r="E23">
            <v>0</v>
          </cell>
          <cell r="F23">
            <v>2</v>
          </cell>
          <cell r="G23">
            <v>0</v>
          </cell>
          <cell r="H23">
            <v>0</v>
          </cell>
          <cell r="I23">
            <v>180000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tv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="110" zoomScaleNormal="100" zoomScaleSheetLayoutView="110" workbookViewId="0">
      <selection activeCell="C9" sqref="C9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218" t="s">
        <v>78</v>
      </c>
      <c r="C2" s="218"/>
    </row>
    <row r="4" spans="2:3" ht="33" x14ac:dyDescent="0.3">
      <c r="B4" s="36" t="s">
        <v>79</v>
      </c>
      <c r="C4" s="37" t="s">
        <v>171</v>
      </c>
    </row>
    <row r="5" spans="2:3" x14ac:dyDescent="0.3">
      <c r="B5" s="5" t="s">
        <v>80</v>
      </c>
      <c r="C5" s="5" t="s">
        <v>170</v>
      </c>
    </row>
    <row r="6" spans="2:3" x14ac:dyDescent="0.3">
      <c r="B6" s="5" t="s">
        <v>81</v>
      </c>
      <c r="C6" s="5" t="s">
        <v>166</v>
      </c>
    </row>
    <row r="7" spans="2:3" x14ac:dyDescent="0.3">
      <c r="B7" s="5" t="s">
        <v>82</v>
      </c>
      <c r="C7" s="5" t="s">
        <v>166</v>
      </c>
    </row>
    <row r="8" spans="2:3" x14ac:dyDescent="0.3">
      <c r="B8" s="5" t="s">
        <v>83</v>
      </c>
      <c r="C8" s="29">
        <v>2632082033</v>
      </c>
    </row>
    <row r="9" spans="2:3" x14ac:dyDescent="0.3">
      <c r="B9" s="5" t="s">
        <v>84</v>
      </c>
      <c r="C9" s="29">
        <v>263243001</v>
      </c>
    </row>
    <row r="10" spans="2:3" x14ac:dyDescent="0.3">
      <c r="B10" s="5" t="s">
        <v>85</v>
      </c>
      <c r="C10" s="5" t="s">
        <v>167</v>
      </c>
    </row>
    <row r="11" spans="2:3" x14ac:dyDescent="0.3">
      <c r="B11" s="5" t="s">
        <v>86</v>
      </c>
      <c r="C11" s="35" t="s">
        <v>172</v>
      </c>
    </row>
    <row r="12" spans="2:3" x14ac:dyDescent="0.3">
      <c r="B12" s="5" t="s">
        <v>87</v>
      </c>
      <c r="C12" s="5" t="s">
        <v>168</v>
      </c>
    </row>
    <row r="13" spans="2:3" x14ac:dyDescent="0.3">
      <c r="B13" s="5" t="s">
        <v>88</v>
      </c>
      <c r="C13" s="5" t="s">
        <v>169</v>
      </c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2"/>
  <sheetViews>
    <sheetView view="pageBreakPreview" zoomScale="70" zoomScaleNormal="7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" sqref="P3"/>
    </sheetView>
  </sheetViews>
  <sheetFormatPr defaultColWidth="9.140625" defaultRowHeight="15.75" x14ac:dyDescent="0.25"/>
  <cols>
    <col min="1" max="1" width="9.140625" style="65"/>
    <col min="2" max="2" width="91" style="61" customWidth="1"/>
    <col min="3" max="7" width="24.85546875" style="61" customWidth="1"/>
    <col min="8" max="16384" width="9.140625" style="61"/>
  </cols>
  <sheetData>
    <row r="1" spans="1:7" ht="72" customHeight="1" x14ac:dyDescent="0.25">
      <c r="A1" s="120"/>
      <c r="B1" s="121"/>
      <c r="C1" s="121"/>
      <c r="D1" s="121"/>
      <c r="F1" s="220" t="s">
        <v>175</v>
      </c>
      <c r="G1" s="220"/>
    </row>
    <row r="2" spans="1:7" ht="95.25" customHeight="1" x14ac:dyDescent="0.25">
      <c r="A2" s="219" t="s">
        <v>1119</v>
      </c>
      <c r="B2" s="219"/>
      <c r="C2" s="219"/>
      <c r="D2" s="219"/>
      <c r="E2" s="219"/>
      <c r="F2" s="219"/>
      <c r="G2" s="219"/>
    </row>
    <row r="3" spans="1:7" s="62" customFormat="1" ht="119.25" customHeight="1" x14ac:dyDescent="0.25">
      <c r="A3" s="59" t="s">
        <v>9</v>
      </c>
      <c r="B3" s="59" t="s">
        <v>96</v>
      </c>
      <c r="C3" s="59" t="s">
        <v>10</v>
      </c>
      <c r="D3" s="59" t="s">
        <v>11</v>
      </c>
      <c r="E3" s="59" t="s">
        <v>97</v>
      </c>
      <c r="F3" s="59" t="s">
        <v>98</v>
      </c>
      <c r="G3" s="47" t="s">
        <v>1114</v>
      </c>
    </row>
    <row r="4" spans="1:7" s="63" customFormat="1" ht="12.75" x14ac:dyDescent="0.25">
      <c r="A4" s="122" t="s">
        <v>176</v>
      </c>
      <c r="B4" s="123">
        <f>A4+1</f>
        <v>2</v>
      </c>
      <c r="C4" s="123">
        <f t="shared" ref="C4:G4" si="0">B4+1</f>
        <v>3</v>
      </c>
      <c r="D4" s="123">
        <f t="shared" si="0"/>
        <v>4</v>
      </c>
      <c r="E4" s="123">
        <f t="shared" si="0"/>
        <v>5</v>
      </c>
      <c r="F4" s="123">
        <f t="shared" si="0"/>
        <v>6</v>
      </c>
      <c r="G4" s="123">
        <f t="shared" si="0"/>
        <v>7</v>
      </c>
    </row>
    <row r="5" spans="1:7" s="64" customFormat="1" x14ac:dyDescent="0.25">
      <c r="A5" s="79">
        <v>1</v>
      </c>
      <c r="B5" s="124" t="s">
        <v>0</v>
      </c>
      <c r="C5" s="125"/>
      <c r="D5" s="125"/>
      <c r="E5" s="126"/>
      <c r="F5" s="127"/>
      <c r="G5" s="128"/>
    </row>
    <row r="6" spans="1:7" s="64" customFormat="1" hidden="1" x14ac:dyDescent="0.25">
      <c r="A6" s="68" t="s">
        <v>177</v>
      </c>
      <c r="B6" s="129" t="s">
        <v>1027</v>
      </c>
      <c r="C6" s="129"/>
      <c r="D6" s="129"/>
      <c r="E6" s="130"/>
      <c r="F6" s="129"/>
      <c r="G6" s="129"/>
    </row>
    <row r="7" spans="1:7" s="64" customFormat="1" hidden="1" x14ac:dyDescent="0.25">
      <c r="A7" s="68" t="s">
        <v>179</v>
      </c>
      <c r="B7" s="129" t="s">
        <v>180</v>
      </c>
      <c r="C7" s="129"/>
      <c r="D7" s="129"/>
      <c r="E7" s="131"/>
      <c r="F7" s="132"/>
      <c r="G7" s="133"/>
    </row>
    <row r="8" spans="1:7" s="64" customFormat="1" hidden="1" x14ac:dyDescent="0.25">
      <c r="A8" s="134" t="s">
        <v>181</v>
      </c>
      <c r="B8" s="70" t="s">
        <v>182</v>
      </c>
      <c r="C8" s="70"/>
      <c r="D8" s="70"/>
      <c r="E8" s="70"/>
      <c r="F8" s="70"/>
      <c r="G8" s="70"/>
    </row>
    <row r="9" spans="1:7" s="64" customFormat="1" hidden="1" x14ac:dyDescent="0.25">
      <c r="A9" s="134" t="s">
        <v>183</v>
      </c>
      <c r="B9" s="70" t="s">
        <v>4</v>
      </c>
      <c r="C9" s="70"/>
      <c r="D9" s="70"/>
      <c r="E9" s="70"/>
      <c r="F9" s="70"/>
      <c r="G9" s="70"/>
    </row>
    <row r="10" spans="1:7" s="64" customFormat="1" hidden="1" x14ac:dyDescent="0.25">
      <c r="A10" s="134" t="s">
        <v>184</v>
      </c>
      <c r="B10" s="70" t="s">
        <v>3</v>
      </c>
      <c r="C10" s="70"/>
      <c r="D10" s="70"/>
      <c r="E10" s="70"/>
      <c r="F10" s="70"/>
      <c r="G10" s="70"/>
    </row>
    <row r="11" spans="1:7" s="64" customFormat="1" hidden="1" x14ac:dyDescent="0.25">
      <c r="A11" s="134" t="s">
        <v>185</v>
      </c>
      <c r="B11" s="70" t="s">
        <v>5</v>
      </c>
      <c r="C11" s="70"/>
      <c r="D11" s="70"/>
      <c r="E11" s="70"/>
      <c r="F11" s="70"/>
      <c r="G11" s="70"/>
    </row>
    <row r="12" spans="1:7" s="64" customFormat="1" hidden="1" x14ac:dyDescent="0.25">
      <c r="A12" s="134" t="s">
        <v>186</v>
      </c>
      <c r="B12" s="70" t="s">
        <v>6</v>
      </c>
      <c r="C12" s="70"/>
      <c r="D12" s="70"/>
      <c r="E12" s="70"/>
      <c r="F12" s="70"/>
      <c r="G12" s="70"/>
    </row>
    <row r="13" spans="1:7" s="64" customFormat="1" hidden="1" x14ac:dyDescent="0.25">
      <c r="A13" s="134" t="s">
        <v>187</v>
      </c>
      <c r="B13" s="70" t="s">
        <v>7</v>
      </c>
      <c r="C13" s="70"/>
      <c r="D13" s="70"/>
      <c r="E13" s="70"/>
      <c r="F13" s="70"/>
      <c r="G13" s="70"/>
    </row>
    <row r="14" spans="1:7" s="64" customFormat="1" hidden="1" x14ac:dyDescent="0.25">
      <c r="A14" s="134" t="s">
        <v>188</v>
      </c>
      <c r="B14" s="70" t="s">
        <v>8</v>
      </c>
      <c r="C14" s="70"/>
      <c r="D14" s="70"/>
      <c r="E14" s="70"/>
      <c r="F14" s="70"/>
      <c r="G14" s="70"/>
    </row>
    <row r="15" spans="1:7" s="64" customFormat="1" hidden="1" x14ac:dyDescent="0.25">
      <c r="A15" s="134" t="s">
        <v>189</v>
      </c>
      <c r="B15" s="70" t="s">
        <v>190</v>
      </c>
      <c r="C15" s="70"/>
      <c r="D15" s="70"/>
      <c r="E15" s="70"/>
      <c r="F15" s="70"/>
      <c r="G15" s="70"/>
    </row>
    <row r="16" spans="1:7" s="64" customFormat="1" hidden="1" x14ac:dyDescent="0.25">
      <c r="A16" s="134" t="s">
        <v>191</v>
      </c>
      <c r="B16" s="70" t="s">
        <v>4</v>
      </c>
      <c r="C16" s="70"/>
      <c r="D16" s="70"/>
      <c r="E16" s="70"/>
      <c r="F16" s="70"/>
      <c r="G16" s="70"/>
    </row>
    <row r="17" spans="1:7" s="64" customFormat="1" hidden="1" x14ac:dyDescent="0.25">
      <c r="A17" s="134" t="s">
        <v>192</v>
      </c>
      <c r="B17" s="70" t="s">
        <v>3</v>
      </c>
      <c r="C17" s="70"/>
      <c r="D17" s="70"/>
      <c r="E17" s="70"/>
      <c r="F17" s="70"/>
      <c r="G17" s="70"/>
    </row>
    <row r="18" spans="1:7" s="64" customFormat="1" hidden="1" x14ac:dyDescent="0.25">
      <c r="A18" s="134" t="s">
        <v>193</v>
      </c>
      <c r="B18" s="70" t="s">
        <v>5</v>
      </c>
      <c r="C18" s="70"/>
      <c r="D18" s="70"/>
      <c r="E18" s="70"/>
      <c r="F18" s="70"/>
      <c r="G18" s="70"/>
    </row>
    <row r="19" spans="1:7" s="64" customFormat="1" hidden="1" x14ac:dyDescent="0.25">
      <c r="A19" s="134" t="s">
        <v>194</v>
      </c>
      <c r="B19" s="70" t="s">
        <v>6</v>
      </c>
      <c r="C19" s="70"/>
      <c r="D19" s="70"/>
      <c r="E19" s="70"/>
      <c r="F19" s="70"/>
      <c r="G19" s="70"/>
    </row>
    <row r="20" spans="1:7" s="64" customFormat="1" hidden="1" x14ac:dyDescent="0.25">
      <c r="A20" s="134" t="s">
        <v>195</v>
      </c>
      <c r="B20" s="70" t="s">
        <v>7</v>
      </c>
      <c r="C20" s="70"/>
      <c r="D20" s="70"/>
      <c r="E20" s="70"/>
      <c r="F20" s="70"/>
      <c r="G20" s="70"/>
    </row>
    <row r="21" spans="1:7" s="64" customFormat="1" hidden="1" x14ac:dyDescent="0.25">
      <c r="A21" s="134" t="s">
        <v>196</v>
      </c>
      <c r="B21" s="70" t="s">
        <v>8</v>
      </c>
      <c r="C21" s="70"/>
      <c r="D21" s="70"/>
      <c r="E21" s="70"/>
      <c r="F21" s="70"/>
      <c r="G21" s="70"/>
    </row>
    <row r="22" spans="1:7" s="64" customFormat="1" hidden="1" x14ac:dyDescent="0.25">
      <c r="A22" s="134" t="s">
        <v>197</v>
      </c>
      <c r="B22" s="70" t="s">
        <v>198</v>
      </c>
      <c r="C22" s="70"/>
      <c r="D22" s="70"/>
      <c r="E22" s="70"/>
      <c r="F22" s="70"/>
      <c r="G22" s="70"/>
    </row>
    <row r="23" spans="1:7" s="64" customFormat="1" hidden="1" x14ac:dyDescent="0.25">
      <c r="A23" s="134" t="s">
        <v>199</v>
      </c>
      <c r="B23" s="70" t="s">
        <v>4</v>
      </c>
      <c r="C23" s="70"/>
      <c r="D23" s="70"/>
      <c r="E23" s="70"/>
      <c r="F23" s="70"/>
      <c r="G23" s="70"/>
    </row>
    <row r="24" spans="1:7" s="64" customFormat="1" hidden="1" x14ac:dyDescent="0.25">
      <c r="A24" s="134" t="s">
        <v>200</v>
      </c>
      <c r="B24" s="70" t="s">
        <v>3</v>
      </c>
      <c r="C24" s="70"/>
      <c r="D24" s="70"/>
      <c r="E24" s="70"/>
      <c r="F24" s="70"/>
      <c r="G24" s="70"/>
    </row>
    <row r="25" spans="1:7" s="64" customFormat="1" hidden="1" x14ac:dyDescent="0.25">
      <c r="A25" s="134" t="s">
        <v>201</v>
      </c>
      <c r="B25" s="70" t="s">
        <v>5</v>
      </c>
      <c r="C25" s="70"/>
      <c r="D25" s="70"/>
      <c r="E25" s="70"/>
      <c r="F25" s="70"/>
      <c r="G25" s="70"/>
    </row>
    <row r="26" spans="1:7" s="64" customFormat="1" hidden="1" x14ac:dyDescent="0.25">
      <c r="A26" s="134" t="s">
        <v>202</v>
      </c>
      <c r="B26" s="70" t="s">
        <v>6</v>
      </c>
      <c r="C26" s="70"/>
      <c r="D26" s="70"/>
      <c r="E26" s="70"/>
      <c r="F26" s="70"/>
      <c r="G26" s="70"/>
    </row>
    <row r="27" spans="1:7" s="64" customFormat="1" hidden="1" x14ac:dyDescent="0.25">
      <c r="A27" s="134" t="s">
        <v>203</v>
      </c>
      <c r="B27" s="70" t="s">
        <v>7</v>
      </c>
      <c r="C27" s="70"/>
      <c r="D27" s="70"/>
      <c r="E27" s="70"/>
      <c r="F27" s="70"/>
      <c r="G27" s="70"/>
    </row>
    <row r="28" spans="1:7" s="64" customFormat="1" hidden="1" x14ac:dyDescent="0.25">
      <c r="A28" s="134" t="s">
        <v>204</v>
      </c>
      <c r="B28" s="70" t="s">
        <v>8</v>
      </c>
      <c r="C28" s="70"/>
      <c r="D28" s="70"/>
      <c r="E28" s="70"/>
      <c r="F28" s="70"/>
      <c r="G28" s="70"/>
    </row>
    <row r="29" spans="1:7" s="64" customFormat="1" hidden="1" x14ac:dyDescent="0.25">
      <c r="A29" s="134" t="s">
        <v>108</v>
      </c>
      <c r="B29" s="70" t="s">
        <v>205</v>
      </c>
      <c r="C29" s="70"/>
      <c r="D29" s="70"/>
      <c r="E29" s="70"/>
      <c r="F29" s="70"/>
      <c r="G29" s="70"/>
    </row>
    <row r="30" spans="1:7" s="64" customFormat="1" hidden="1" x14ac:dyDescent="0.25">
      <c r="A30" s="134" t="s">
        <v>206</v>
      </c>
      <c r="B30" s="70" t="s">
        <v>4</v>
      </c>
      <c r="C30" s="70"/>
      <c r="D30" s="70"/>
      <c r="E30" s="70"/>
      <c r="F30" s="70"/>
      <c r="G30" s="70"/>
    </row>
    <row r="31" spans="1:7" s="64" customFormat="1" hidden="1" x14ac:dyDescent="0.25">
      <c r="A31" s="134" t="s">
        <v>220</v>
      </c>
      <c r="B31" s="70" t="s">
        <v>3</v>
      </c>
      <c r="C31" s="70"/>
      <c r="D31" s="70"/>
      <c r="E31" s="70"/>
      <c r="F31" s="70"/>
      <c r="G31" s="70"/>
    </row>
    <row r="32" spans="1:7" s="64" customFormat="1" hidden="1" x14ac:dyDescent="0.25">
      <c r="A32" s="134" t="s">
        <v>223</v>
      </c>
      <c r="B32" s="70" t="s">
        <v>5</v>
      </c>
      <c r="C32" s="70"/>
      <c r="D32" s="70"/>
      <c r="E32" s="70"/>
      <c r="F32" s="70"/>
      <c r="G32" s="70"/>
    </row>
    <row r="33" spans="1:7" s="64" customFormat="1" hidden="1" x14ac:dyDescent="0.25">
      <c r="A33" s="134" t="s">
        <v>224</v>
      </c>
      <c r="B33" s="70" t="s">
        <v>6</v>
      </c>
      <c r="C33" s="70"/>
      <c r="D33" s="70"/>
      <c r="E33" s="70"/>
      <c r="F33" s="70"/>
      <c r="G33" s="70"/>
    </row>
    <row r="34" spans="1:7" s="64" customFormat="1" hidden="1" x14ac:dyDescent="0.25">
      <c r="A34" s="134" t="s">
        <v>225</v>
      </c>
      <c r="B34" s="70" t="s">
        <v>7</v>
      </c>
      <c r="C34" s="70"/>
      <c r="D34" s="70"/>
      <c r="E34" s="70"/>
      <c r="F34" s="70"/>
      <c r="G34" s="70"/>
    </row>
    <row r="35" spans="1:7" s="64" customFormat="1" hidden="1" x14ac:dyDescent="0.25">
      <c r="A35" s="134" t="s">
        <v>226</v>
      </c>
      <c r="B35" s="70" t="s">
        <v>8</v>
      </c>
      <c r="C35" s="70"/>
      <c r="D35" s="70"/>
      <c r="E35" s="70"/>
      <c r="F35" s="70"/>
      <c r="G35" s="70"/>
    </row>
    <row r="36" spans="1:7" s="64" customFormat="1" hidden="1" x14ac:dyDescent="0.25">
      <c r="A36" s="68" t="s">
        <v>227</v>
      </c>
      <c r="B36" s="129" t="s">
        <v>228</v>
      </c>
      <c r="C36" s="129"/>
      <c r="D36" s="129"/>
      <c r="E36" s="131"/>
      <c r="F36" s="132"/>
      <c r="G36" s="133"/>
    </row>
    <row r="37" spans="1:7" s="64" customFormat="1" hidden="1" x14ac:dyDescent="0.25">
      <c r="A37" s="134" t="s">
        <v>229</v>
      </c>
      <c r="B37" s="70" t="s">
        <v>182</v>
      </c>
      <c r="C37" s="70"/>
      <c r="D37" s="70"/>
      <c r="E37" s="70"/>
      <c r="F37" s="70"/>
      <c r="G37" s="70"/>
    </row>
    <row r="38" spans="1:7" s="64" customFormat="1" hidden="1" x14ac:dyDescent="0.25">
      <c r="A38" s="134" t="s">
        <v>230</v>
      </c>
      <c r="B38" s="70" t="s">
        <v>4</v>
      </c>
      <c r="C38" s="70"/>
      <c r="D38" s="70"/>
      <c r="E38" s="70"/>
      <c r="F38" s="70"/>
      <c r="G38" s="70"/>
    </row>
    <row r="39" spans="1:7" s="64" customFormat="1" hidden="1" x14ac:dyDescent="0.25">
      <c r="A39" s="134" t="s">
        <v>231</v>
      </c>
      <c r="B39" s="70" t="s">
        <v>3</v>
      </c>
      <c r="C39" s="70"/>
      <c r="D39" s="70"/>
      <c r="E39" s="70"/>
      <c r="F39" s="70"/>
      <c r="G39" s="70"/>
    </row>
    <row r="40" spans="1:7" s="64" customFormat="1" hidden="1" x14ac:dyDescent="0.25">
      <c r="A40" s="134" t="s">
        <v>232</v>
      </c>
      <c r="B40" s="70" t="s">
        <v>5</v>
      </c>
      <c r="C40" s="70"/>
      <c r="D40" s="70"/>
      <c r="E40" s="70"/>
      <c r="F40" s="70"/>
      <c r="G40" s="70"/>
    </row>
    <row r="41" spans="1:7" s="64" customFormat="1" hidden="1" x14ac:dyDescent="0.25">
      <c r="A41" s="134" t="s">
        <v>233</v>
      </c>
      <c r="B41" s="70" t="s">
        <v>6</v>
      </c>
      <c r="C41" s="70"/>
      <c r="D41" s="70"/>
      <c r="E41" s="70"/>
      <c r="F41" s="70"/>
      <c r="G41" s="70"/>
    </row>
    <row r="42" spans="1:7" s="64" customFormat="1" hidden="1" x14ac:dyDescent="0.25">
      <c r="A42" s="134" t="s">
        <v>234</v>
      </c>
      <c r="B42" s="70" t="s">
        <v>7</v>
      </c>
      <c r="C42" s="70"/>
      <c r="D42" s="70"/>
      <c r="E42" s="70"/>
      <c r="F42" s="70"/>
      <c r="G42" s="70"/>
    </row>
    <row r="43" spans="1:7" s="64" customFormat="1" hidden="1" x14ac:dyDescent="0.25">
      <c r="A43" s="134" t="s">
        <v>235</v>
      </c>
      <c r="B43" s="70" t="s">
        <v>8</v>
      </c>
      <c r="C43" s="70"/>
      <c r="D43" s="70"/>
      <c r="E43" s="70"/>
      <c r="F43" s="70"/>
      <c r="G43" s="70"/>
    </row>
    <row r="44" spans="1:7" s="64" customFormat="1" hidden="1" x14ac:dyDescent="0.25">
      <c r="A44" s="134" t="s">
        <v>236</v>
      </c>
      <c r="B44" s="70" t="s">
        <v>190</v>
      </c>
      <c r="C44" s="70"/>
      <c r="D44" s="70"/>
      <c r="E44" s="70"/>
      <c r="F44" s="70"/>
      <c r="G44" s="70"/>
    </row>
    <row r="45" spans="1:7" s="64" customFormat="1" hidden="1" x14ac:dyDescent="0.25">
      <c r="A45" s="134" t="s">
        <v>237</v>
      </c>
      <c r="B45" s="70" t="s">
        <v>4</v>
      </c>
      <c r="C45" s="70"/>
      <c r="D45" s="70"/>
      <c r="E45" s="70"/>
      <c r="F45" s="70"/>
      <c r="G45" s="70"/>
    </row>
    <row r="46" spans="1:7" s="64" customFormat="1" hidden="1" x14ac:dyDescent="0.25">
      <c r="A46" s="134" t="s">
        <v>238</v>
      </c>
      <c r="B46" s="70" t="s">
        <v>3</v>
      </c>
      <c r="C46" s="70"/>
      <c r="D46" s="70"/>
      <c r="E46" s="70"/>
      <c r="F46" s="70"/>
      <c r="G46" s="70"/>
    </row>
    <row r="47" spans="1:7" s="64" customFormat="1" hidden="1" x14ac:dyDescent="0.25">
      <c r="A47" s="134" t="s">
        <v>239</v>
      </c>
      <c r="B47" s="70" t="s">
        <v>5</v>
      </c>
      <c r="C47" s="70"/>
      <c r="D47" s="70"/>
      <c r="E47" s="70"/>
      <c r="F47" s="70"/>
      <c r="G47" s="70"/>
    </row>
    <row r="48" spans="1:7" s="64" customFormat="1" hidden="1" x14ac:dyDescent="0.25">
      <c r="A48" s="134" t="s">
        <v>240</v>
      </c>
      <c r="B48" s="70" t="s">
        <v>6</v>
      </c>
      <c r="C48" s="70"/>
      <c r="D48" s="70"/>
      <c r="E48" s="70"/>
      <c r="F48" s="70"/>
      <c r="G48" s="70"/>
    </row>
    <row r="49" spans="1:7" s="64" customFormat="1" hidden="1" x14ac:dyDescent="0.25">
      <c r="A49" s="134" t="s">
        <v>241</v>
      </c>
      <c r="B49" s="70" t="s">
        <v>7</v>
      </c>
      <c r="C49" s="70"/>
      <c r="D49" s="70"/>
      <c r="E49" s="70"/>
      <c r="F49" s="70"/>
      <c r="G49" s="70"/>
    </row>
    <row r="50" spans="1:7" s="64" customFormat="1" hidden="1" x14ac:dyDescent="0.25">
      <c r="A50" s="134" t="s">
        <v>242</v>
      </c>
      <c r="B50" s="70" t="s">
        <v>8</v>
      </c>
      <c r="C50" s="70"/>
      <c r="D50" s="70"/>
      <c r="E50" s="70"/>
      <c r="F50" s="70"/>
      <c r="G50" s="70"/>
    </row>
    <row r="51" spans="1:7" s="64" customFormat="1" hidden="1" x14ac:dyDescent="0.25">
      <c r="A51" s="134" t="s">
        <v>243</v>
      </c>
      <c r="B51" s="70" t="s">
        <v>198</v>
      </c>
      <c r="C51" s="70"/>
      <c r="D51" s="70"/>
      <c r="E51" s="70"/>
      <c r="F51" s="70"/>
      <c r="G51" s="70"/>
    </row>
    <row r="52" spans="1:7" s="64" customFormat="1" hidden="1" x14ac:dyDescent="0.25">
      <c r="A52" s="134" t="s">
        <v>244</v>
      </c>
      <c r="B52" s="70" t="s">
        <v>4</v>
      </c>
      <c r="C52" s="70"/>
      <c r="D52" s="70"/>
      <c r="E52" s="70"/>
      <c r="F52" s="70"/>
      <c r="G52" s="70"/>
    </row>
    <row r="53" spans="1:7" s="64" customFormat="1" hidden="1" x14ac:dyDescent="0.25">
      <c r="A53" s="134" t="s">
        <v>245</v>
      </c>
      <c r="B53" s="70" t="s">
        <v>3</v>
      </c>
      <c r="C53" s="70"/>
      <c r="D53" s="70"/>
      <c r="E53" s="70"/>
      <c r="F53" s="70"/>
      <c r="G53" s="70"/>
    </row>
    <row r="54" spans="1:7" s="64" customFormat="1" hidden="1" x14ac:dyDescent="0.25">
      <c r="A54" s="134" t="s">
        <v>246</v>
      </c>
      <c r="B54" s="70" t="s">
        <v>5</v>
      </c>
      <c r="C54" s="70"/>
      <c r="D54" s="70"/>
      <c r="E54" s="70"/>
      <c r="F54" s="70"/>
      <c r="G54" s="70"/>
    </row>
    <row r="55" spans="1:7" s="64" customFormat="1" hidden="1" x14ac:dyDescent="0.25">
      <c r="A55" s="134" t="s">
        <v>247</v>
      </c>
      <c r="B55" s="70" t="s">
        <v>6</v>
      </c>
      <c r="C55" s="70"/>
      <c r="D55" s="70"/>
      <c r="E55" s="70"/>
      <c r="F55" s="70"/>
      <c r="G55" s="70"/>
    </row>
    <row r="56" spans="1:7" s="64" customFormat="1" hidden="1" x14ac:dyDescent="0.25">
      <c r="A56" s="134" t="s">
        <v>248</v>
      </c>
      <c r="B56" s="70" t="s">
        <v>7</v>
      </c>
      <c r="C56" s="70"/>
      <c r="D56" s="70"/>
      <c r="E56" s="70"/>
      <c r="F56" s="70"/>
      <c r="G56" s="70"/>
    </row>
    <row r="57" spans="1:7" s="64" customFormat="1" hidden="1" x14ac:dyDescent="0.25">
      <c r="A57" s="134" t="s">
        <v>249</v>
      </c>
      <c r="B57" s="70" t="s">
        <v>8</v>
      </c>
      <c r="C57" s="70"/>
      <c r="D57" s="70"/>
      <c r="E57" s="70"/>
      <c r="F57" s="70"/>
      <c r="G57" s="70"/>
    </row>
    <row r="58" spans="1:7" s="64" customFormat="1" hidden="1" x14ac:dyDescent="0.25">
      <c r="A58" s="134" t="s">
        <v>109</v>
      </c>
      <c r="B58" s="70" t="s">
        <v>205</v>
      </c>
      <c r="C58" s="70"/>
      <c r="D58" s="70"/>
      <c r="E58" s="70"/>
      <c r="F58" s="70"/>
      <c r="G58" s="70"/>
    </row>
    <row r="59" spans="1:7" s="64" customFormat="1" hidden="1" x14ac:dyDescent="0.25">
      <c r="A59" s="134" t="s">
        <v>250</v>
      </c>
      <c r="B59" s="70" t="s">
        <v>4</v>
      </c>
      <c r="C59" s="70"/>
      <c r="D59" s="70"/>
      <c r="E59" s="70"/>
      <c r="F59" s="70"/>
      <c r="G59" s="70"/>
    </row>
    <row r="60" spans="1:7" s="64" customFormat="1" hidden="1" x14ac:dyDescent="0.25">
      <c r="A60" s="134" t="s">
        <v>251</v>
      </c>
      <c r="B60" s="70" t="s">
        <v>3</v>
      </c>
      <c r="C60" s="70"/>
      <c r="D60" s="70"/>
      <c r="E60" s="70"/>
      <c r="F60" s="70"/>
      <c r="G60" s="70"/>
    </row>
    <row r="61" spans="1:7" s="64" customFormat="1" hidden="1" x14ac:dyDescent="0.25">
      <c r="A61" s="134" t="s">
        <v>252</v>
      </c>
      <c r="B61" s="70" t="s">
        <v>5</v>
      </c>
      <c r="C61" s="70"/>
      <c r="D61" s="70"/>
      <c r="E61" s="70"/>
      <c r="F61" s="70"/>
      <c r="G61" s="70"/>
    </row>
    <row r="62" spans="1:7" s="64" customFormat="1" hidden="1" x14ac:dyDescent="0.25">
      <c r="A62" s="134" t="s">
        <v>253</v>
      </c>
      <c r="B62" s="70" t="s">
        <v>6</v>
      </c>
      <c r="C62" s="70"/>
      <c r="D62" s="70"/>
      <c r="E62" s="70"/>
      <c r="F62" s="70"/>
      <c r="G62" s="70"/>
    </row>
    <row r="63" spans="1:7" s="64" customFormat="1" hidden="1" x14ac:dyDescent="0.25">
      <c r="A63" s="134" t="s">
        <v>254</v>
      </c>
      <c r="B63" s="70" t="s">
        <v>7</v>
      </c>
      <c r="C63" s="70"/>
      <c r="D63" s="70"/>
      <c r="E63" s="70"/>
      <c r="F63" s="70"/>
      <c r="G63" s="70"/>
    </row>
    <row r="64" spans="1:7" s="64" customFormat="1" hidden="1" x14ac:dyDescent="0.25">
      <c r="A64" s="134" t="s">
        <v>255</v>
      </c>
      <c r="B64" s="70" t="s">
        <v>8</v>
      </c>
      <c r="C64" s="70"/>
      <c r="D64" s="70"/>
      <c r="E64" s="70"/>
      <c r="F64" s="70"/>
      <c r="G64" s="70"/>
    </row>
    <row r="65" spans="1:7" s="64" customFormat="1" hidden="1" x14ac:dyDescent="0.25">
      <c r="A65" s="68" t="s">
        <v>256</v>
      </c>
      <c r="B65" s="129" t="s">
        <v>257</v>
      </c>
      <c r="C65" s="129"/>
      <c r="D65" s="129"/>
      <c r="E65" s="130"/>
      <c r="F65" s="129"/>
      <c r="G65" s="129"/>
    </row>
    <row r="66" spans="1:7" s="64" customFormat="1" hidden="1" x14ac:dyDescent="0.25">
      <c r="A66" s="68" t="s">
        <v>258</v>
      </c>
      <c r="B66" s="129" t="s">
        <v>180</v>
      </c>
      <c r="C66" s="129"/>
      <c r="D66" s="129"/>
      <c r="E66" s="131"/>
      <c r="F66" s="132"/>
      <c r="G66" s="133"/>
    </row>
    <row r="67" spans="1:7" s="64" customFormat="1" hidden="1" x14ac:dyDescent="0.25">
      <c r="A67" s="134" t="s">
        <v>259</v>
      </c>
      <c r="B67" s="70" t="s">
        <v>182</v>
      </c>
      <c r="C67" s="70"/>
      <c r="D67" s="70"/>
      <c r="E67" s="70"/>
      <c r="F67" s="70"/>
      <c r="G67" s="70"/>
    </row>
    <row r="68" spans="1:7" s="64" customFormat="1" hidden="1" x14ac:dyDescent="0.25">
      <c r="A68" s="134" t="s">
        <v>260</v>
      </c>
      <c r="B68" s="70" t="s">
        <v>4</v>
      </c>
      <c r="C68" s="70"/>
      <c r="D68" s="70"/>
      <c r="E68" s="70"/>
      <c r="F68" s="70"/>
      <c r="G68" s="70"/>
    </row>
    <row r="69" spans="1:7" s="64" customFormat="1" hidden="1" x14ac:dyDescent="0.25">
      <c r="A69" s="134" t="s">
        <v>261</v>
      </c>
      <c r="B69" s="70" t="s">
        <v>3</v>
      </c>
      <c r="C69" s="70"/>
      <c r="D69" s="70"/>
      <c r="E69" s="70"/>
      <c r="F69" s="70"/>
      <c r="G69" s="70"/>
    </row>
    <row r="70" spans="1:7" s="64" customFormat="1" hidden="1" x14ac:dyDescent="0.25">
      <c r="A70" s="134" t="s">
        <v>262</v>
      </c>
      <c r="B70" s="70" t="s">
        <v>5</v>
      </c>
      <c r="C70" s="70"/>
      <c r="D70" s="70"/>
      <c r="E70" s="70"/>
      <c r="F70" s="70"/>
      <c r="G70" s="70"/>
    </row>
    <row r="71" spans="1:7" s="64" customFormat="1" hidden="1" x14ac:dyDescent="0.25">
      <c r="A71" s="134" t="s">
        <v>263</v>
      </c>
      <c r="B71" s="70" t="s">
        <v>6</v>
      </c>
      <c r="C71" s="70"/>
      <c r="D71" s="70"/>
      <c r="E71" s="70"/>
      <c r="F71" s="70"/>
      <c r="G71" s="70"/>
    </row>
    <row r="72" spans="1:7" s="64" customFormat="1" hidden="1" x14ac:dyDescent="0.25">
      <c r="A72" s="134" t="s">
        <v>264</v>
      </c>
      <c r="B72" s="70" t="s">
        <v>7</v>
      </c>
      <c r="C72" s="70"/>
      <c r="D72" s="70"/>
      <c r="E72" s="70"/>
      <c r="F72" s="70"/>
      <c r="G72" s="70"/>
    </row>
    <row r="73" spans="1:7" s="64" customFormat="1" hidden="1" x14ac:dyDescent="0.25">
      <c r="A73" s="134" t="s">
        <v>265</v>
      </c>
      <c r="B73" s="70" t="s">
        <v>8</v>
      </c>
      <c r="C73" s="70"/>
      <c r="D73" s="70"/>
      <c r="E73" s="70"/>
      <c r="F73" s="70"/>
      <c r="G73" s="70"/>
    </row>
    <row r="74" spans="1:7" s="64" customFormat="1" hidden="1" x14ac:dyDescent="0.25">
      <c r="A74" s="134" t="s">
        <v>266</v>
      </c>
      <c r="B74" s="70" t="s">
        <v>190</v>
      </c>
      <c r="C74" s="70"/>
      <c r="D74" s="70"/>
      <c r="E74" s="70"/>
      <c r="F74" s="70"/>
      <c r="G74" s="70"/>
    </row>
    <row r="75" spans="1:7" s="64" customFormat="1" hidden="1" x14ac:dyDescent="0.25">
      <c r="A75" s="134" t="s">
        <v>267</v>
      </c>
      <c r="B75" s="70" t="s">
        <v>4</v>
      </c>
      <c r="C75" s="70"/>
      <c r="D75" s="70"/>
      <c r="E75" s="70"/>
      <c r="F75" s="70"/>
      <c r="G75" s="70"/>
    </row>
    <row r="76" spans="1:7" s="64" customFormat="1" hidden="1" x14ac:dyDescent="0.25">
      <c r="A76" s="134" t="s">
        <v>268</v>
      </c>
      <c r="B76" s="70" t="s">
        <v>3</v>
      </c>
      <c r="C76" s="70"/>
      <c r="D76" s="70"/>
      <c r="E76" s="70"/>
      <c r="F76" s="70"/>
      <c r="G76" s="70"/>
    </row>
    <row r="77" spans="1:7" s="64" customFormat="1" hidden="1" x14ac:dyDescent="0.25">
      <c r="A77" s="134" t="s">
        <v>269</v>
      </c>
      <c r="B77" s="70" t="s">
        <v>5</v>
      </c>
      <c r="C77" s="70"/>
      <c r="D77" s="70"/>
      <c r="E77" s="70"/>
      <c r="F77" s="70"/>
      <c r="G77" s="70"/>
    </row>
    <row r="78" spans="1:7" s="64" customFormat="1" hidden="1" x14ac:dyDescent="0.25">
      <c r="A78" s="134" t="s">
        <v>270</v>
      </c>
      <c r="B78" s="70" t="s">
        <v>6</v>
      </c>
      <c r="C78" s="70"/>
      <c r="D78" s="70"/>
      <c r="E78" s="70"/>
      <c r="F78" s="70"/>
      <c r="G78" s="70"/>
    </row>
    <row r="79" spans="1:7" s="64" customFormat="1" hidden="1" x14ac:dyDescent="0.25">
      <c r="A79" s="134" t="s">
        <v>271</v>
      </c>
      <c r="B79" s="70" t="s">
        <v>7</v>
      </c>
      <c r="C79" s="70"/>
      <c r="D79" s="70"/>
      <c r="E79" s="70"/>
      <c r="F79" s="70"/>
      <c r="G79" s="70"/>
    </row>
    <row r="80" spans="1:7" s="64" customFormat="1" hidden="1" x14ac:dyDescent="0.25">
      <c r="A80" s="134" t="s">
        <v>272</v>
      </c>
      <c r="B80" s="70" t="s">
        <v>8</v>
      </c>
      <c r="C80" s="70"/>
      <c r="D80" s="70"/>
      <c r="E80" s="70"/>
      <c r="F80" s="70"/>
      <c r="G80" s="70"/>
    </row>
    <row r="81" spans="1:7" s="64" customFormat="1" hidden="1" x14ac:dyDescent="0.25">
      <c r="A81" s="134" t="s">
        <v>273</v>
      </c>
      <c r="B81" s="70" t="s">
        <v>198</v>
      </c>
      <c r="C81" s="70"/>
      <c r="D81" s="70"/>
      <c r="E81" s="70"/>
      <c r="F81" s="70"/>
      <c r="G81" s="70"/>
    </row>
    <row r="82" spans="1:7" s="64" customFormat="1" hidden="1" x14ac:dyDescent="0.25">
      <c r="A82" s="134" t="s">
        <v>274</v>
      </c>
      <c r="B82" s="70" t="s">
        <v>4</v>
      </c>
      <c r="C82" s="70"/>
      <c r="D82" s="70"/>
      <c r="E82" s="70"/>
      <c r="F82" s="70"/>
      <c r="G82" s="70"/>
    </row>
    <row r="83" spans="1:7" s="64" customFormat="1" hidden="1" x14ac:dyDescent="0.25">
      <c r="A83" s="134" t="s">
        <v>275</v>
      </c>
      <c r="B83" s="70" t="s">
        <v>3</v>
      </c>
      <c r="C83" s="70"/>
      <c r="D83" s="70"/>
      <c r="E83" s="70"/>
      <c r="F83" s="70"/>
      <c r="G83" s="70"/>
    </row>
    <row r="84" spans="1:7" s="64" customFormat="1" hidden="1" x14ac:dyDescent="0.25">
      <c r="A84" s="134" t="s">
        <v>276</v>
      </c>
      <c r="B84" s="70" t="s">
        <v>5</v>
      </c>
      <c r="C84" s="70"/>
      <c r="D84" s="70"/>
      <c r="E84" s="70"/>
      <c r="F84" s="70"/>
      <c r="G84" s="70"/>
    </row>
    <row r="85" spans="1:7" s="64" customFormat="1" hidden="1" x14ac:dyDescent="0.25">
      <c r="A85" s="134" t="s">
        <v>277</v>
      </c>
      <c r="B85" s="70" t="s">
        <v>6</v>
      </c>
      <c r="C85" s="70"/>
      <c r="D85" s="70"/>
      <c r="E85" s="70"/>
      <c r="F85" s="70"/>
      <c r="G85" s="70"/>
    </row>
    <row r="86" spans="1:7" s="64" customFormat="1" hidden="1" x14ac:dyDescent="0.25">
      <c r="A86" s="134" t="s">
        <v>278</v>
      </c>
      <c r="B86" s="70" t="s">
        <v>7</v>
      </c>
      <c r="C86" s="70"/>
      <c r="D86" s="70"/>
      <c r="E86" s="70"/>
      <c r="F86" s="70"/>
      <c r="G86" s="70"/>
    </row>
    <row r="87" spans="1:7" s="64" customFormat="1" hidden="1" x14ac:dyDescent="0.25">
      <c r="A87" s="134" t="s">
        <v>279</v>
      </c>
      <c r="B87" s="70" t="s">
        <v>8</v>
      </c>
      <c r="C87" s="70"/>
      <c r="D87" s="70"/>
      <c r="E87" s="70"/>
      <c r="F87" s="70"/>
      <c r="G87" s="70"/>
    </row>
    <row r="88" spans="1:7" s="64" customFormat="1" hidden="1" x14ac:dyDescent="0.25">
      <c r="A88" s="134" t="s">
        <v>110</v>
      </c>
      <c r="B88" s="70" t="s">
        <v>205</v>
      </c>
      <c r="C88" s="70"/>
      <c r="D88" s="70"/>
      <c r="E88" s="70"/>
      <c r="F88" s="70"/>
      <c r="G88" s="70"/>
    </row>
    <row r="89" spans="1:7" s="64" customFormat="1" hidden="1" x14ac:dyDescent="0.25">
      <c r="A89" s="134" t="s">
        <v>280</v>
      </c>
      <c r="B89" s="70" t="s">
        <v>4</v>
      </c>
      <c r="C89" s="70"/>
      <c r="D89" s="70"/>
      <c r="E89" s="70"/>
      <c r="F89" s="70"/>
      <c r="G89" s="70"/>
    </row>
    <row r="90" spans="1:7" s="64" customFormat="1" hidden="1" x14ac:dyDescent="0.25">
      <c r="A90" s="134" t="s">
        <v>281</v>
      </c>
      <c r="B90" s="70" t="s">
        <v>3</v>
      </c>
      <c r="C90" s="70"/>
      <c r="D90" s="70"/>
      <c r="E90" s="70"/>
      <c r="F90" s="70"/>
      <c r="G90" s="70"/>
    </row>
    <row r="91" spans="1:7" s="64" customFormat="1" hidden="1" x14ac:dyDescent="0.25">
      <c r="A91" s="134" t="s">
        <v>282</v>
      </c>
      <c r="B91" s="70" t="s">
        <v>5</v>
      </c>
      <c r="C91" s="70"/>
      <c r="D91" s="70"/>
      <c r="E91" s="70"/>
      <c r="F91" s="70"/>
      <c r="G91" s="70"/>
    </row>
    <row r="92" spans="1:7" s="64" customFormat="1" hidden="1" x14ac:dyDescent="0.25">
      <c r="A92" s="134" t="s">
        <v>283</v>
      </c>
      <c r="B92" s="70" t="s">
        <v>6</v>
      </c>
      <c r="C92" s="70"/>
      <c r="D92" s="70"/>
      <c r="E92" s="70"/>
      <c r="F92" s="70"/>
      <c r="G92" s="70"/>
    </row>
    <row r="93" spans="1:7" s="64" customFormat="1" hidden="1" x14ac:dyDescent="0.25">
      <c r="A93" s="134" t="s">
        <v>284</v>
      </c>
      <c r="B93" s="70" t="s">
        <v>7</v>
      </c>
      <c r="C93" s="70"/>
      <c r="D93" s="70"/>
      <c r="E93" s="70"/>
      <c r="F93" s="70"/>
      <c r="G93" s="70"/>
    </row>
    <row r="94" spans="1:7" s="64" customFormat="1" hidden="1" x14ac:dyDescent="0.25">
      <c r="A94" s="134" t="s">
        <v>285</v>
      </c>
      <c r="B94" s="70" t="s">
        <v>8</v>
      </c>
      <c r="C94" s="70"/>
      <c r="D94" s="70"/>
      <c r="E94" s="70"/>
      <c r="F94" s="70"/>
      <c r="G94" s="70"/>
    </row>
    <row r="95" spans="1:7" s="64" customFormat="1" hidden="1" x14ac:dyDescent="0.25">
      <c r="A95" s="68" t="s">
        <v>286</v>
      </c>
      <c r="B95" s="129" t="s">
        <v>228</v>
      </c>
      <c r="C95" s="129"/>
      <c r="D95" s="129"/>
      <c r="E95" s="131"/>
      <c r="F95" s="132"/>
      <c r="G95" s="133"/>
    </row>
    <row r="96" spans="1:7" s="64" customFormat="1" hidden="1" x14ac:dyDescent="0.25">
      <c r="A96" s="134" t="s">
        <v>287</v>
      </c>
      <c r="B96" s="70" t="s">
        <v>182</v>
      </c>
      <c r="C96" s="70"/>
      <c r="D96" s="70"/>
      <c r="E96" s="70"/>
      <c r="F96" s="70"/>
      <c r="G96" s="70"/>
    </row>
    <row r="97" spans="1:7" s="64" customFormat="1" hidden="1" x14ac:dyDescent="0.25">
      <c r="A97" s="134" t="s">
        <v>288</v>
      </c>
      <c r="B97" s="70" t="s">
        <v>4</v>
      </c>
      <c r="C97" s="70"/>
      <c r="D97" s="70"/>
      <c r="E97" s="70"/>
      <c r="F97" s="70"/>
      <c r="G97" s="70"/>
    </row>
    <row r="98" spans="1:7" s="64" customFormat="1" hidden="1" x14ac:dyDescent="0.25">
      <c r="A98" s="134" t="s">
        <v>289</v>
      </c>
      <c r="B98" s="70" t="s">
        <v>3</v>
      </c>
      <c r="C98" s="70"/>
      <c r="D98" s="70"/>
      <c r="E98" s="70"/>
      <c r="F98" s="70"/>
      <c r="G98" s="70"/>
    </row>
    <row r="99" spans="1:7" s="64" customFormat="1" hidden="1" x14ac:dyDescent="0.25">
      <c r="A99" s="134" t="s">
        <v>290</v>
      </c>
      <c r="B99" s="70" t="s">
        <v>5</v>
      </c>
      <c r="C99" s="70"/>
      <c r="D99" s="70"/>
      <c r="E99" s="70"/>
      <c r="F99" s="70"/>
      <c r="G99" s="70"/>
    </row>
    <row r="100" spans="1:7" s="64" customFormat="1" hidden="1" x14ac:dyDescent="0.25">
      <c r="A100" s="134" t="s">
        <v>291</v>
      </c>
      <c r="B100" s="70" t="s">
        <v>6</v>
      </c>
      <c r="C100" s="70"/>
      <c r="D100" s="70"/>
      <c r="E100" s="70"/>
      <c r="F100" s="70"/>
      <c r="G100" s="70"/>
    </row>
    <row r="101" spans="1:7" s="64" customFormat="1" hidden="1" x14ac:dyDescent="0.25">
      <c r="A101" s="134" t="s">
        <v>292</v>
      </c>
      <c r="B101" s="70" t="s">
        <v>7</v>
      </c>
      <c r="C101" s="70"/>
      <c r="D101" s="70"/>
      <c r="E101" s="70"/>
      <c r="F101" s="70"/>
      <c r="G101" s="70"/>
    </row>
    <row r="102" spans="1:7" s="64" customFormat="1" hidden="1" x14ac:dyDescent="0.25">
      <c r="A102" s="134" t="s">
        <v>293</v>
      </c>
      <c r="B102" s="70" t="s">
        <v>8</v>
      </c>
      <c r="C102" s="70"/>
      <c r="D102" s="70"/>
      <c r="E102" s="70"/>
      <c r="F102" s="70"/>
      <c r="G102" s="70"/>
    </row>
    <row r="103" spans="1:7" s="64" customFormat="1" hidden="1" x14ac:dyDescent="0.25">
      <c r="A103" s="134" t="s">
        <v>294</v>
      </c>
      <c r="B103" s="70" t="s">
        <v>190</v>
      </c>
      <c r="C103" s="70"/>
      <c r="D103" s="70"/>
      <c r="E103" s="70"/>
      <c r="F103" s="70"/>
      <c r="G103" s="70"/>
    </row>
    <row r="104" spans="1:7" s="64" customFormat="1" hidden="1" x14ac:dyDescent="0.25">
      <c r="A104" s="134" t="s">
        <v>295</v>
      </c>
      <c r="B104" s="70" t="s">
        <v>4</v>
      </c>
      <c r="C104" s="70"/>
      <c r="D104" s="70"/>
      <c r="E104" s="70"/>
      <c r="F104" s="70"/>
      <c r="G104" s="70"/>
    </row>
    <row r="105" spans="1:7" s="64" customFormat="1" hidden="1" x14ac:dyDescent="0.25">
      <c r="A105" s="134" t="s">
        <v>296</v>
      </c>
      <c r="B105" s="70" t="s">
        <v>3</v>
      </c>
      <c r="C105" s="70"/>
      <c r="D105" s="70"/>
      <c r="E105" s="70"/>
      <c r="F105" s="70"/>
      <c r="G105" s="70"/>
    </row>
    <row r="106" spans="1:7" s="64" customFormat="1" hidden="1" x14ac:dyDescent="0.25">
      <c r="A106" s="134" t="s">
        <v>297</v>
      </c>
      <c r="B106" s="70" t="s">
        <v>5</v>
      </c>
      <c r="C106" s="70"/>
      <c r="D106" s="70"/>
      <c r="E106" s="70"/>
      <c r="F106" s="70"/>
      <c r="G106" s="70"/>
    </row>
    <row r="107" spans="1:7" s="64" customFormat="1" hidden="1" x14ac:dyDescent="0.25">
      <c r="A107" s="134" t="s">
        <v>298</v>
      </c>
      <c r="B107" s="70" t="s">
        <v>6</v>
      </c>
      <c r="C107" s="70"/>
      <c r="D107" s="70"/>
      <c r="E107" s="70"/>
      <c r="F107" s="70"/>
      <c r="G107" s="70"/>
    </row>
    <row r="108" spans="1:7" s="64" customFormat="1" hidden="1" x14ac:dyDescent="0.25">
      <c r="A108" s="134" t="s">
        <v>299</v>
      </c>
      <c r="B108" s="70" t="s">
        <v>7</v>
      </c>
      <c r="C108" s="70"/>
      <c r="D108" s="70"/>
      <c r="E108" s="70"/>
      <c r="F108" s="70"/>
      <c r="G108" s="70"/>
    </row>
    <row r="109" spans="1:7" s="64" customFormat="1" hidden="1" x14ac:dyDescent="0.25">
      <c r="A109" s="134" t="s">
        <v>300</v>
      </c>
      <c r="B109" s="70" t="s">
        <v>8</v>
      </c>
      <c r="C109" s="70"/>
      <c r="D109" s="70"/>
      <c r="E109" s="70"/>
      <c r="F109" s="70"/>
      <c r="G109" s="70"/>
    </row>
    <row r="110" spans="1:7" s="64" customFormat="1" hidden="1" x14ac:dyDescent="0.25">
      <c r="A110" s="134" t="s">
        <v>301</v>
      </c>
      <c r="B110" s="70" t="s">
        <v>198</v>
      </c>
      <c r="C110" s="70"/>
      <c r="D110" s="70"/>
      <c r="E110" s="70"/>
      <c r="F110" s="70"/>
      <c r="G110" s="70"/>
    </row>
    <row r="111" spans="1:7" s="64" customFormat="1" hidden="1" x14ac:dyDescent="0.25">
      <c r="A111" s="134" t="s">
        <v>302</v>
      </c>
      <c r="B111" s="70" t="s">
        <v>4</v>
      </c>
      <c r="C111" s="70"/>
      <c r="D111" s="70"/>
      <c r="E111" s="70"/>
      <c r="F111" s="70"/>
      <c r="G111" s="70"/>
    </row>
    <row r="112" spans="1:7" s="64" customFormat="1" hidden="1" x14ac:dyDescent="0.25">
      <c r="A112" s="134" t="s">
        <v>303</v>
      </c>
      <c r="B112" s="70" t="s">
        <v>3</v>
      </c>
      <c r="C112" s="70"/>
      <c r="D112" s="70"/>
      <c r="E112" s="70"/>
      <c r="F112" s="70"/>
      <c r="G112" s="70"/>
    </row>
    <row r="113" spans="1:7" s="64" customFormat="1" hidden="1" x14ac:dyDescent="0.25">
      <c r="A113" s="134" t="s">
        <v>304</v>
      </c>
      <c r="B113" s="70" t="s">
        <v>5</v>
      </c>
      <c r="C113" s="70"/>
      <c r="D113" s="70"/>
      <c r="E113" s="70"/>
      <c r="F113" s="70"/>
      <c r="G113" s="70"/>
    </row>
    <row r="114" spans="1:7" s="64" customFormat="1" hidden="1" x14ac:dyDescent="0.25">
      <c r="A114" s="134" t="s">
        <v>305</v>
      </c>
      <c r="B114" s="70" t="s">
        <v>6</v>
      </c>
      <c r="C114" s="70"/>
      <c r="D114" s="70"/>
      <c r="E114" s="70"/>
      <c r="F114" s="70"/>
      <c r="G114" s="70"/>
    </row>
    <row r="115" spans="1:7" s="64" customFormat="1" hidden="1" x14ac:dyDescent="0.25">
      <c r="A115" s="134" t="s">
        <v>306</v>
      </c>
      <c r="B115" s="70" t="s">
        <v>7</v>
      </c>
      <c r="C115" s="70"/>
      <c r="D115" s="70"/>
      <c r="E115" s="70"/>
      <c r="F115" s="70"/>
      <c r="G115" s="70"/>
    </row>
    <row r="116" spans="1:7" s="64" customFormat="1" hidden="1" x14ac:dyDescent="0.25">
      <c r="A116" s="134" t="s">
        <v>307</v>
      </c>
      <c r="B116" s="70" t="s">
        <v>8</v>
      </c>
      <c r="C116" s="70"/>
      <c r="D116" s="70"/>
      <c r="E116" s="70"/>
      <c r="F116" s="70"/>
      <c r="G116" s="70"/>
    </row>
    <row r="117" spans="1:7" s="64" customFormat="1" hidden="1" x14ac:dyDescent="0.25">
      <c r="A117" s="134" t="s">
        <v>111</v>
      </c>
      <c r="B117" s="70" t="s">
        <v>205</v>
      </c>
      <c r="C117" s="70"/>
      <c r="D117" s="70"/>
      <c r="E117" s="70"/>
      <c r="F117" s="70"/>
      <c r="G117" s="70"/>
    </row>
    <row r="118" spans="1:7" s="64" customFormat="1" hidden="1" x14ac:dyDescent="0.25">
      <c r="A118" s="134" t="s">
        <v>308</v>
      </c>
      <c r="B118" s="70" t="s">
        <v>4</v>
      </c>
      <c r="C118" s="70"/>
      <c r="D118" s="70"/>
      <c r="E118" s="70"/>
      <c r="F118" s="70"/>
      <c r="G118" s="70"/>
    </row>
    <row r="119" spans="1:7" s="64" customFormat="1" hidden="1" x14ac:dyDescent="0.25">
      <c r="A119" s="134" t="s">
        <v>309</v>
      </c>
      <c r="B119" s="70" t="s">
        <v>3</v>
      </c>
      <c r="C119" s="70"/>
      <c r="D119" s="70"/>
      <c r="E119" s="70"/>
      <c r="F119" s="70"/>
      <c r="G119" s="70"/>
    </row>
    <row r="120" spans="1:7" s="64" customFormat="1" hidden="1" x14ac:dyDescent="0.25">
      <c r="A120" s="134" t="s">
        <v>310</v>
      </c>
      <c r="B120" s="70" t="s">
        <v>5</v>
      </c>
      <c r="C120" s="70"/>
      <c r="D120" s="70"/>
      <c r="E120" s="70"/>
      <c r="F120" s="70"/>
      <c r="G120" s="70"/>
    </row>
    <row r="121" spans="1:7" s="64" customFormat="1" hidden="1" x14ac:dyDescent="0.25">
      <c r="A121" s="134" t="s">
        <v>311</v>
      </c>
      <c r="B121" s="70" t="s">
        <v>6</v>
      </c>
      <c r="C121" s="70"/>
      <c r="D121" s="70"/>
      <c r="E121" s="70"/>
      <c r="F121" s="70"/>
      <c r="G121" s="70"/>
    </row>
    <row r="122" spans="1:7" s="64" customFormat="1" hidden="1" x14ac:dyDescent="0.25">
      <c r="A122" s="134" t="s">
        <v>312</v>
      </c>
      <c r="B122" s="70" t="s">
        <v>7</v>
      </c>
      <c r="C122" s="70"/>
      <c r="D122" s="70"/>
      <c r="E122" s="70"/>
      <c r="F122" s="70"/>
      <c r="G122" s="70"/>
    </row>
    <row r="123" spans="1:7" s="64" customFormat="1" hidden="1" x14ac:dyDescent="0.25">
      <c r="A123" s="134" t="s">
        <v>313</v>
      </c>
      <c r="B123" s="70" t="s">
        <v>8</v>
      </c>
      <c r="C123" s="70"/>
      <c r="D123" s="70"/>
      <c r="E123" s="70"/>
      <c r="F123" s="70"/>
      <c r="G123" s="70"/>
    </row>
    <row r="124" spans="1:7" s="64" customFormat="1" x14ac:dyDescent="0.25">
      <c r="A124" s="68" t="s">
        <v>314</v>
      </c>
      <c r="B124" s="129" t="s">
        <v>315</v>
      </c>
      <c r="C124" s="129"/>
      <c r="D124" s="129"/>
      <c r="E124" s="130"/>
      <c r="F124" s="129"/>
      <c r="G124" s="129"/>
    </row>
    <row r="125" spans="1:7" s="64" customFormat="1" x14ac:dyDescent="0.25">
      <c r="A125" s="68" t="s">
        <v>316</v>
      </c>
      <c r="B125" s="129" t="s">
        <v>180</v>
      </c>
      <c r="C125" s="129"/>
      <c r="D125" s="129"/>
      <c r="E125" s="131"/>
      <c r="F125" s="132"/>
      <c r="G125" s="133"/>
    </row>
    <row r="126" spans="1:7" s="64" customFormat="1" hidden="1" x14ac:dyDescent="0.25">
      <c r="A126" s="134" t="s">
        <v>317</v>
      </c>
      <c r="B126" s="70" t="s">
        <v>182</v>
      </c>
      <c r="C126" s="70"/>
      <c r="D126" s="70"/>
      <c r="E126" s="70"/>
      <c r="F126" s="70"/>
      <c r="G126" s="70"/>
    </row>
    <row r="127" spans="1:7" s="64" customFormat="1" hidden="1" x14ac:dyDescent="0.25">
      <c r="A127" s="134" t="s">
        <v>318</v>
      </c>
      <c r="B127" s="70" t="s">
        <v>4</v>
      </c>
      <c r="C127" s="70"/>
      <c r="D127" s="70"/>
      <c r="E127" s="70"/>
      <c r="F127" s="70"/>
      <c r="G127" s="70"/>
    </row>
    <row r="128" spans="1:7" s="64" customFormat="1" hidden="1" x14ac:dyDescent="0.25">
      <c r="A128" s="134" t="s">
        <v>319</v>
      </c>
      <c r="B128" s="70" t="s">
        <v>3</v>
      </c>
      <c r="C128" s="70"/>
      <c r="D128" s="70"/>
      <c r="E128" s="70"/>
      <c r="F128" s="70"/>
      <c r="G128" s="70"/>
    </row>
    <row r="129" spans="1:7" s="64" customFormat="1" hidden="1" x14ac:dyDescent="0.25">
      <c r="A129" s="134" t="s">
        <v>320</v>
      </c>
      <c r="B129" s="70" t="s">
        <v>5</v>
      </c>
      <c r="C129" s="70"/>
      <c r="D129" s="70"/>
      <c r="E129" s="70"/>
      <c r="F129" s="70"/>
      <c r="G129" s="70"/>
    </row>
    <row r="130" spans="1:7" s="64" customFormat="1" hidden="1" x14ac:dyDescent="0.25">
      <c r="A130" s="134" t="s">
        <v>321</v>
      </c>
      <c r="B130" s="70" t="s">
        <v>6</v>
      </c>
      <c r="C130" s="70"/>
      <c r="D130" s="70"/>
      <c r="E130" s="70"/>
      <c r="F130" s="70"/>
      <c r="G130" s="70"/>
    </row>
    <row r="131" spans="1:7" s="64" customFormat="1" hidden="1" x14ac:dyDescent="0.25">
      <c r="A131" s="134" t="s">
        <v>322</v>
      </c>
      <c r="B131" s="70" t="s">
        <v>7</v>
      </c>
      <c r="C131" s="70"/>
      <c r="D131" s="70"/>
      <c r="E131" s="70"/>
      <c r="F131" s="70"/>
      <c r="G131" s="70"/>
    </row>
    <row r="132" spans="1:7" s="64" customFormat="1" hidden="1" x14ac:dyDescent="0.25">
      <c r="A132" s="134" t="s">
        <v>323</v>
      </c>
      <c r="B132" s="70" t="s">
        <v>8</v>
      </c>
      <c r="C132" s="70"/>
      <c r="D132" s="70"/>
      <c r="E132" s="70"/>
      <c r="F132" s="70"/>
      <c r="G132" s="70"/>
    </row>
    <row r="133" spans="1:7" s="64" customFormat="1" hidden="1" x14ac:dyDescent="0.25">
      <c r="A133" s="134" t="s">
        <v>324</v>
      </c>
      <c r="B133" s="70" t="s">
        <v>190</v>
      </c>
      <c r="C133" s="70"/>
      <c r="D133" s="70"/>
      <c r="E133" s="70"/>
      <c r="F133" s="70"/>
      <c r="G133" s="70"/>
    </row>
    <row r="134" spans="1:7" s="64" customFormat="1" hidden="1" x14ac:dyDescent="0.25">
      <c r="A134" s="134" t="s">
        <v>325</v>
      </c>
      <c r="B134" s="70" t="s">
        <v>4</v>
      </c>
      <c r="C134" s="70"/>
      <c r="D134" s="70"/>
      <c r="E134" s="70"/>
      <c r="F134" s="70"/>
      <c r="G134" s="70"/>
    </row>
    <row r="135" spans="1:7" s="64" customFormat="1" hidden="1" x14ac:dyDescent="0.25">
      <c r="A135" s="134" t="s">
        <v>326</v>
      </c>
      <c r="B135" s="70" t="s">
        <v>3</v>
      </c>
      <c r="C135" s="70"/>
      <c r="D135" s="70"/>
      <c r="E135" s="70"/>
      <c r="F135" s="70"/>
      <c r="G135" s="70"/>
    </row>
    <row r="136" spans="1:7" s="64" customFormat="1" hidden="1" x14ac:dyDescent="0.25">
      <c r="A136" s="134" t="s">
        <v>327</v>
      </c>
      <c r="B136" s="70" t="s">
        <v>5</v>
      </c>
      <c r="C136" s="70"/>
      <c r="D136" s="70"/>
      <c r="E136" s="70"/>
      <c r="F136" s="70"/>
      <c r="G136" s="70"/>
    </row>
    <row r="137" spans="1:7" s="64" customFormat="1" hidden="1" x14ac:dyDescent="0.25">
      <c r="A137" s="134" t="s">
        <v>328</v>
      </c>
      <c r="B137" s="70" t="s">
        <v>6</v>
      </c>
      <c r="C137" s="70"/>
      <c r="D137" s="70"/>
      <c r="E137" s="70"/>
      <c r="F137" s="70"/>
      <c r="G137" s="70"/>
    </row>
    <row r="138" spans="1:7" s="64" customFormat="1" hidden="1" x14ac:dyDescent="0.25">
      <c r="A138" s="134" t="s">
        <v>329</v>
      </c>
      <c r="B138" s="70" t="s">
        <v>7</v>
      </c>
      <c r="C138" s="70"/>
      <c r="D138" s="70"/>
      <c r="E138" s="70"/>
      <c r="F138" s="70"/>
      <c r="G138" s="70"/>
    </row>
    <row r="139" spans="1:7" s="64" customFormat="1" hidden="1" x14ac:dyDescent="0.25">
      <c r="A139" s="134" t="s">
        <v>330</v>
      </c>
      <c r="B139" s="70" t="s">
        <v>8</v>
      </c>
      <c r="C139" s="70"/>
      <c r="D139" s="70"/>
      <c r="E139" s="70"/>
      <c r="F139" s="70"/>
      <c r="G139" s="70"/>
    </row>
    <row r="140" spans="1:7" s="64" customFormat="1" hidden="1" x14ac:dyDescent="0.25">
      <c r="A140" s="134" t="s">
        <v>331</v>
      </c>
      <c r="B140" s="70" t="s">
        <v>198</v>
      </c>
      <c r="C140" s="70"/>
      <c r="D140" s="70"/>
      <c r="E140" s="70"/>
      <c r="F140" s="70"/>
      <c r="G140" s="70"/>
    </row>
    <row r="141" spans="1:7" s="64" customFormat="1" hidden="1" x14ac:dyDescent="0.25">
      <c r="A141" s="134" t="s">
        <v>332</v>
      </c>
      <c r="B141" s="70" t="s">
        <v>4</v>
      </c>
      <c r="C141" s="70"/>
      <c r="D141" s="70"/>
      <c r="E141" s="70"/>
      <c r="F141" s="70"/>
      <c r="G141" s="70"/>
    </row>
    <row r="142" spans="1:7" s="64" customFormat="1" hidden="1" x14ac:dyDescent="0.25">
      <c r="A142" s="134" t="s">
        <v>333</v>
      </c>
      <c r="B142" s="70" t="s">
        <v>3</v>
      </c>
      <c r="C142" s="70"/>
      <c r="D142" s="70"/>
      <c r="E142" s="70"/>
      <c r="F142" s="70"/>
      <c r="G142" s="70"/>
    </row>
    <row r="143" spans="1:7" s="64" customFormat="1" hidden="1" x14ac:dyDescent="0.25">
      <c r="A143" s="134" t="s">
        <v>334</v>
      </c>
      <c r="B143" s="70" t="s">
        <v>5</v>
      </c>
      <c r="C143" s="70"/>
      <c r="D143" s="70"/>
      <c r="E143" s="70"/>
      <c r="F143" s="70"/>
      <c r="G143" s="70"/>
    </row>
    <row r="144" spans="1:7" s="64" customFormat="1" hidden="1" x14ac:dyDescent="0.25">
      <c r="A144" s="134" t="s">
        <v>335</v>
      </c>
      <c r="B144" s="70" t="s">
        <v>6</v>
      </c>
      <c r="C144" s="70"/>
      <c r="D144" s="70"/>
      <c r="E144" s="70"/>
      <c r="F144" s="70"/>
      <c r="G144" s="70"/>
    </row>
    <row r="145" spans="1:8" s="64" customFormat="1" hidden="1" x14ac:dyDescent="0.25">
      <c r="A145" s="134" t="s">
        <v>336</v>
      </c>
      <c r="B145" s="70" t="s">
        <v>7</v>
      </c>
      <c r="C145" s="70"/>
      <c r="D145" s="70"/>
      <c r="E145" s="70"/>
      <c r="F145" s="70"/>
      <c r="G145" s="70"/>
    </row>
    <row r="146" spans="1:8" s="64" customFormat="1" hidden="1" x14ac:dyDescent="0.25">
      <c r="A146" s="134" t="s">
        <v>337</v>
      </c>
      <c r="B146" s="70" t="s">
        <v>8</v>
      </c>
      <c r="C146" s="70"/>
      <c r="D146" s="70"/>
      <c r="E146" s="70"/>
      <c r="F146" s="70"/>
      <c r="G146" s="70"/>
    </row>
    <row r="147" spans="1:8" s="64" customFormat="1" x14ac:dyDescent="0.25">
      <c r="A147" s="134" t="s">
        <v>112</v>
      </c>
      <c r="B147" s="70" t="s">
        <v>205</v>
      </c>
      <c r="C147" s="39"/>
      <c r="D147" s="39"/>
      <c r="E147" s="39"/>
      <c r="F147" s="39"/>
      <c r="G147" s="39"/>
      <c r="H147" s="65"/>
    </row>
    <row r="148" spans="1:8" s="64" customFormat="1" x14ac:dyDescent="0.25">
      <c r="A148" s="135" t="s">
        <v>338</v>
      </c>
      <c r="B148" s="136" t="s">
        <v>4</v>
      </c>
      <c r="C148" s="39"/>
      <c r="D148" s="39"/>
      <c r="E148" s="137">
        <f>SUM(E149:E163)</f>
        <v>3418</v>
      </c>
      <c r="F148" s="137">
        <f t="shared" ref="F148:G148" si="1">SUM(F149:F163)</f>
        <v>583</v>
      </c>
      <c r="G148" s="138">
        <f t="shared" si="1"/>
        <v>2566.5837000000001</v>
      </c>
      <c r="H148" s="65"/>
    </row>
    <row r="149" spans="1:8" s="64" customFormat="1" ht="35.25" customHeight="1" x14ac:dyDescent="0.25">
      <c r="A149" s="134" t="s">
        <v>114</v>
      </c>
      <c r="B149" s="66" t="s">
        <v>1042</v>
      </c>
      <c r="C149" s="41">
        <v>2017</v>
      </c>
      <c r="D149" s="41">
        <v>0.4</v>
      </c>
      <c r="E149" s="43">
        <v>294</v>
      </c>
      <c r="F149" s="46">
        <v>15</v>
      </c>
      <c r="G149" s="67">
        <v>146.81756999999999</v>
      </c>
      <c r="H149" s="65"/>
    </row>
    <row r="150" spans="1:8" s="64" customFormat="1" ht="40.5" customHeight="1" x14ac:dyDescent="0.25">
      <c r="A150" s="134" t="s">
        <v>114</v>
      </c>
      <c r="B150" s="66" t="s">
        <v>1028</v>
      </c>
      <c r="C150" s="41">
        <v>2017</v>
      </c>
      <c r="D150" s="68" t="s">
        <v>350</v>
      </c>
      <c r="E150" s="43">
        <v>370</v>
      </c>
      <c r="F150" s="46">
        <v>5</v>
      </c>
      <c r="G150" s="67">
        <v>38.27084</v>
      </c>
      <c r="H150" s="65"/>
    </row>
    <row r="151" spans="1:8" s="64" customFormat="1" ht="45.75" customHeight="1" x14ac:dyDescent="0.25">
      <c r="A151" s="134" t="s">
        <v>114</v>
      </c>
      <c r="B151" s="69" t="s">
        <v>1029</v>
      </c>
      <c r="C151" s="41">
        <v>2018</v>
      </c>
      <c r="D151" s="41">
        <v>0.4</v>
      </c>
      <c r="E151" s="43">
        <v>200</v>
      </c>
      <c r="F151" s="46">
        <v>15</v>
      </c>
      <c r="G151" s="67">
        <v>85.562839999999994</v>
      </c>
      <c r="H151" s="65"/>
    </row>
    <row r="152" spans="1:8" s="64" customFormat="1" ht="47.25" x14ac:dyDescent="0.25">
      <c r="A152" s="134" t="s">
        <v>114</v>
      </c>
      <c r="B152" s="69" t="s">
        <v>1030</v>
      </c>
      <c r="C152" s="41">
        <v>2019</v>
      </c>
      <c r="D152" s="41">
        <v>10</v>
      </c>
      <c r="E152" s="46">
        <v>33</v>
      </c>
      <c r="F152" s="46">
        <v>150</v>
      </c>
      <c r="G152" s="67">
        <v>53.674030000000002</v>
      </c>
      <c r="H152" s="65"/>
    </row>
    <row r="153" spans="1:8" s="64" customFormat="1" ht="47.25" x14ac:dyDescent="0.25">
      <c r="A153" s="134" t="s">
        <v>114</v>
      </c>
      <c r="B153" s="69" t="s">
        <v>1031</v>
      </c>
      <c r="C153" s="41">
        <v>2019</v>
      </c>
      <c r="D153" s="41">
        <v>0.4</v>
      </c>
      <c r="E153" s="46">
        <v>305</v>
      </c>
      <c r="F153" s="46">
        <v>15</v>
      </c>
      <c r="G153" s="67">
        <v>180.50514999999999</v>
      </c>
      <c r="H153" s="65"/>
    </row>
    <row r="154" spans="1:8" s="64" customFormat="1" ht="47.25" x14ac:dyDescent="0.25">
      <c r="A154" s="134" t="s">
        <v>114</v>
      </c>
      <c r="B154" s="69" t="s">
        <v>1032</v>
      </c>
      <c r="C154" s="41">
        <v>2019</v>
      </c>
      <c r="D154" s="41">
        <v>0.4</v>
      </c>
      <c r="E154" s="46">
        <v>40</v>
      </c>
      <c r="F154" s="46">
        <v>15</v>
      </c>
      <c r="G154" s="67">
        <v>25.894369999999999</v>
      </c>
      <c r="H154" s="65"/>
    </row>
    <row r="155" spans="1:8" s="64" customFormat="1" ht="47.25" x14ac:dyDescent="0.25">
      <c r="A155" s="134" t="s">
        <v>114</v>
      </c>
      <c r="B155" s="69" t="s">
        <v>1033</v>
      </c>
      <c r="C155" s="41">
        <v>2019</v>
      </c>
      <c r="D155" s="41">
        <v>0.4</v>
      </c>
      <c r="E155" s="46">
        <v>140</v>
      </c>
      <c r="F155" s="46">
        <v>15</v>
      </c>
      <c r="G155" s="67">
        <v>136.77444</v>
      </c>
      <c r="H155" s="65"/>
    </row>
    <row r="156" spans="1:8" s="64" customFormat="1" ht="47.25" x14ac:dyDescent="0.25">
      <c r="A156" s="134" t="s">
        <v>114</v>
      </c>
      <c r="B156" s="69" t="s">
        <v>1034</v>
      </c>
      <c r="C156" s="41">
        <v>2019</v>
      </c>
      <c r="D156" s="41">
        <v>0.4</v>
      </c>
      <c r="E156" s="46">
        <v>75</v>
      </c>
      <c r="F156" s="46">
        <v>1</v>
      </c>
      <c r="G156" s="67">
        <v>38.558120000000002</v>
      </c>
      <c r="H156" s="65"/>
    </row>
    <row r="157" spans="1:8" s="64" customFormat="1" ht="47.25" x14ac:dyDescent="0.25">
      <c r="A157" s="134" t="s">
        <v>114</v>
      </c>
      <c r="B157" s="69" t="s">
        <v>1035</v>
      </c>
      <c r="C157" s="41">
        <v>2019</v>
      </c>
      <c r="D157" s="41">
        <v>0.4</v>
      </c>
      <c r="E157" s="46">
        <v>380</v>
      </c>
      <c r="F157" s="46">
        <v>5</v>
      </c>
      <c r="G157" s="67">
        <v>97.943250000000006</v>
      </c>
      <c r="H157" s="65"/>
    </row>
    <row r="158" spans="1:8" s="64" customFormat="1" ht="47.25" x14ac:dyDescent="0.25">
      <c r="A158" s="134" t="s">
        <v>114</v>
      </c>
      <c r="B158" s="69" t="s">
        <v>1036</v>
      </c>
      <c r="C158" s="41">
        <v>2019</v>
      </c>
      <c r="D158" s="41">
        <v>0.4</v>
      </c>
      <c r="E158" s="46">
        <v>155</v>
      </c>
      <c r="F158" s="46">
        <v>10</v>
      </c>
      <c r="G158" s="67">
        <v>83.852819999999994</v>
      </c>
      <c r="H158" s="65"/>
    </row>
    <row r="159" spans="1:8" s="64" customFormat="1" ht="47.25" x14ac:dyDescent="0.25">
      <c r="A159" s="134" t="s">
        <v>114</v>
      </c>
      <c r="B159" s="69" t="s">
        <v>1037</v>
      </c>
      <c r="C159" s="41">
        <v>2019</v>
      </c>
      <c r="D159" s="41">
        <v>10</v>
      </c>
      <c r="E159" s="46">
        <v>5</v>
      </c>
      <c r="F159" s="46">
        <v>86</v>
      </c>
      <c r="G159" s="67">
        <v>55.568089999999998</v>
      </c>
      <c r="H159" s="65"/>
    </row>
    <row r="160" spans="1:8" s="64" customFormat="1" ht="47.25" x14ac:dyDescent="0.25">
      <c r="A160" s="134" t="s">
        <v>114</v>
      </c>
      <c r="B160" s="69" t="s">
        <v>1038</v>
      </c>
      <c r="C160" s="41">
        <v>2019</v>
      </c>
      <c r="D160" s="41">
        <v>0.4</v>
      </c>
      <c r="E160" s="46">
        <v>85</v>
      </c>
      <c r="F160" s="46">
        <v>5</v>
      </c>
      <c r="G160" s="67">
        <v>68.230109999999996</v>
      </c>
      <c r="H160" s="65"/>
    </row>
    <row r="161" spans="1:8" s="64" customFormat="1" ht="47.25" x14ac:dyDescent="0.25">
      <c r="A161" s="134" t="s">
        <v>114</v>
      </c>
      <c r="B161" s="69" t="s">
        <v>1039</v>
      </c>
      <c r="C161" s="41">
        <v>2019</v>
      </c>
      <c r="D161" s="41">
        <v>0.4</v>
      </c>
      <c r="E161" s="46">
        <v>350</v>
      </c>
      <c r="F161" s="46">
        <v>15</v>
      </c>
      <c r="G161" s="67">
        <v>164.93906999999999</v>
      </c>
      <c r="H161" s="65"/>
    </row>
    <row r="162" spans="1:8" s="64" customFormat="1" ht="54.75" customHeight="1" x14ac:dyDescent="0.25">
      <c r="A162" s="134" t="s">
        <v>114</v>
      </c>
      <c r="B162" s="69" t="s">
        <v>1037</v>
      </c>
      <c r="C162" s="41">
        <v>2019</v>
      </c>
      <c r="D162" s="39">
        <v>0.4</v>
      </c>
      <c r="E162" s="39">
        <v>980</v>
      </c>
      <c r="F162" s="139">
        <v>86</v>
      </c>
      <c r="G162" s="140">
        <v>1277.5391999999999</v>
      </c>
      <c r="H162" s="65"/>
    </row>
    <row r="163" spans="1:8" s="64" customFormat="1" ht="47.25" x14ac:dyDescent="0.25">
      <c r="A163" s="134" t="s">
        <v>114</v>
      </c>
      <c r="B163" s="69" t="s">
        <v>1040</v>
      </c>
      <c r="C163" s="39">
        <v>2019</v>
      </c>
      <c r="D163" s="39">
        <v>10</v>
      </c>
      <c r="E163" s="39">
        <v>6</v>
      </c>
      <c r="F163" s="139">
        <v>145</v>
      </c>
      <c r="G163" s="140">
        <v>112.4538</v>
      </c>
      <c r="H163" s="65"/>
    </row>
    <row r="164" spans="1:8" s="64" customFormat="1" hidden="1" x14ac:dyDescent="0.25">
      <c r="A164" s="134" t="s">
        <v>679</v>
      </c>
      <c r="B164" s="70" t="s">
        <v>5</v>
      </c>
      <c r="C164" s="39"/>
      <c r="D164" s="39"/>
      <c r="E164" s="39"/>
      <c r="F164" s="39"/>
      <c r="G164" s="39"/>
      <c r="H164" s="65"/>
    </row>
    <row r="165" spans="1:8" s="64" customFormat="1" hidden="1" x14ac:dyDescent="0.25">
      <c r="A165" s="134" t="s">
        <v>680</v>
      </c>
      <c r="B165" s="70" t="s">
        <v>6</v>
      </c>
      <c r="C165" s="39"/>
      <c r="D165" s="39"/>
      <c r="E165" s="39"/>
      <c r="F165" s="39"/>
      <c r="G165" s="39"/>
      <c r="H165" s="65"/>
    </row>
    <row r="166" spans="1:8" s="64" customFormat="1" hidden="1" x14ac:dyDescent="0.25">
      <c r="A166" s="134" t="s">
        <v>681</v>
      </c>
      <c r="B166" s="70" t="s">
        <v>7</v>
      </c>
      <c r="C166" s="39"/>
      <c r="D166" s="39"/>
      <c r="E166" s="39"/>
      <c r="F166" s="39"/>
      <c r="G166" s="39"/>
      <c r="H166" s="65"/>
    </row>
    <row r="167" spans="1:8" s="64" customFormat="1" hidden="1" x14ac:dyDescent="0.25">
      <c r="A167" s="134" t="s">
        <v>682</v>
      </c>
      <c r="B167" s="70" t="s">
        <v>8</v>
      </c>
      <c r="C167" s="39"/>
      <c r="D167" s="39"/>
      <c r="E167" s="39"/>
      <c r="F167" s="39"/>
      <c r="G167" s="39"/>
      <c r="H167" s="65"/>
    </row>
    <row r="168" spans="1:8" s="64" customFormat="1" x14ac:dyDescent="0.25">
      <c r="A168" s="68" t="s">
        <v>683</v>
      </c>
      <c r="B168" s="129" t="s">
        <v>228</v>
      </c>
      <c r="C168" s="129"/>
      <c r="D168" s="129"/>
      <c r="E168" s="131"/>
      <c r="F168" s="132"/>
      <c r="G168" s="133"/>
      <c r="H168" s="65"/>
    </row>
    <row r="169" spans="1:8" s="64" customFormat="1" hidden="1" x14ac:dyDescent="0.25">
      <c r="A169" s="134" t="s">
        <v>684</v>
      </c>
      <c r="B169" s="70" t="s">
        <v>182</v>
      </c>
      <c r="C169" s="39"/>
      <c r="D169" s="39"/>
      <c r="E169" s="39"/>
      <c r="F169" s="39"/>
      <c r="G169" s="39"/>
      <c r="H169" s="65"/>
    </row>
    <row r="170" spans="1:8" s="64" customFormat="1" hidden="1" x14ac:dyDescent="0.25">
      <c r="A170" s="134" t="s">
        <v>685</v>
      </c>
      <c r="B170" s="70" t="s">
        <v>4</v>
      </c>
      <c r="C170" s="39"/>
      <c r="D170" s="39"/>
      <c r="E170" s="39"/>
      <c r="F170" s="39"/>
      <c r="G170" s="39"/>
      <c r="H170" s="65"/>
    </row>
    <row r="171" spans="1:8" s="64" customFormat="1" hidden="1" x14ac:dyDescent="0.25">
      <c r="A171" s="134" t="s">
        <v>686</v>
      </c>
      <c r="B171" s="70" t="s">
        <v>3</v>
      </c>
      <c r="C171" s="39"/>
      <c r="D171" s="39"/>
      <c r="E171" s="39"/>
      <c r="F171" s="39"/>
      <c r="G171" s="39"/>
      <c r="H171" s="65"/>
    </row>
    <row r="172" spans="1:8" s="64" customFormat="1" hidden="1" x14ac:dyDescent="0.25">
      <c r="A172" s="134" t="s">
        <v>687</v>
      </c>
      <c r="B172" s="70" t="s">
        <v>5</v>
      </c>
      <c r="C172" s="39"/>
      <c r="D172" s="39"/>
      <c r="E172" s="39"/>
      <c r="F172" s="39"/>
      <c r="G172" s="39"/>
      <c r="H172" s="65"/>
    </row>
    <row r="173" spans="1:8" s="64" customFormat="1" hidden="1" x14ac:dyDescent="0.25">
      <c r="A173" s="134" t="s">
        <v>688</v>
      </c>
      <c r="B173" s="70" t="s">
        <v>6</v>
      </c>
      <c r="C173" s="39"/>
      <c r="D173" s="39"/>
      <c r="E173" s="39"/>
      <c r="F173" s="39"/>
      <c r="G173" s="39"/>
      <c r="H173" s="65"/>
    </row>
    <row r="174" spans="1:8" s="64" customFormat="1" hidden="1" x14ac:dyDescent="0.25">
      <c r="A174" s="134" t="s">
        <v>689</v>
      </c>
      <c r="B174" s="70" t="s">
        <v>7</v>
      </c>
      <c r="C174" s="39"/>
      <c r="D174" s="39"/>
      <c r="E174" s="39"/>
      <c r="F174" s="39"/>
      <c r="G174" s="39"/>
      <c r="H174" s="65"/>
    </row>
    <row r="175" spans="1:8" s="64" customFormat="1" hidden="1" x14ac:dyDescent="0.25">
      <c r="A175" s="134" t="s">
        <v>690</v>
      </c>
      <c r="B175" s="70" t="s">
        <v>8</v>
      </c>
      <c r="C175" s="39"/>
      <c r="D175" s="39"/>
      <c r="E175" s="39"/>
      <c r="F175" s="39"/>
      <c r="G175" s="39"/>
      <c r="H175" s="65"/>
    </row>
    <row r="176" spans="1:8" s="64" customFormat="1" hidden="1" x14ac:dyDescent="0.25">
      <c r="A176" s="134" t="s">
        <v>691</v>
      </c>
      <c r="B176" s="70" t="s">
        <v>190</v>
      </c>
      <c r="C176" s="39"/>
      <c r="D176" s="39"/>
      <c r="E176" s="39"/>
      <c r="F176" s="39"/>
      <c r="G176" s="39"/>
      <c r="H176" s="65"/>
    </row>
    <row r="177" spans="1:8" s="64" customFormat="1" hidden="1" x14ac:dyDescent="0.25">
      <c r="A177" s="134" t="s">
        <v>692</v>
      </c>
      <c r="B177" s="70" t="s">
        <v>4</v>
      </c>
      <c r="C177" s="39"/>
      <c r="D177" s="39"/>
      <c r="E177" s="39"/>
      <c r="F177" s="39"/>
      <c r="G177" s="39"/>
      <c r="H177" s="65"/>
    </row>
    <row r="178" spans="1:8" s="64" customFormat="1" hidden="1" x14ac:dyDescent="0.25">
      <c r="A178" s="134" t="s">
        <v>693</v>
      </c>
      <c r="B178" s="70" t="s">
        <v>3</v>
      </c>
      <c r="C178" s="39"/>
      <c r="D178" s="39"/>
      <c r="E178" s="39"/>
      <c r="F178" s="39"/>
      <c r="G178" s="39"/>
      <c r="H178" s="65"/>
    </row>
    <row r="179" spans="1:8" s="64" customFormat="1" hidden="1" x14ac:dyDescent="0.25">
      <c r="A179" s="134" t="s">
        <v>694</v>
      </c>
      <c r="B179" s="70" t="s">
        <v>5</v>
      </c>
      <c r="C179" s="39"/>
      <c r="D179" s="39"/>
      <c r="E179" s="39"/>
      <c r="F179" s="39"/>
      <c r="G179" s="39"/>
      <c r="H179" s="65"/>
    </row>
    <row r="180" spans="1:8" s="64" customFormat="1" hidden="1" x14ac:dyDescent="0.25">
      <c r="A180" s="134" t="s">
        <v>695</v>
      </c>
      <c r="B180" s="70" t="s">
        <v>6</v>
      </c>
      <c r="C180" s="39"/>
      <c r="D180" s="39"/>
      <c r="E180" s="39"/>
      <c r="F180" s="39"/>
      <c r="G180" s="39"/>
      <c r="H180" s="65"/>
    </row>
    <row r="181" spans="1:8" s="64" customFormat="1" hidden="1" x14ac:dyDescent="0.25">
      <c r="A181" s="134" t="s">
        <v>696</v>
      </c>
      <c r="B181" s="70" t="s">
        <v>7</v>
      </c>
      <c r="C181" s="39"/>
      <c r="D181" s="39"/>
      <c r="E181" s="39"/>
      <c r="F181" s="39"/>
      <c r="G181" s="39"/>
      <c r="H181" s="65"/>
    </row>
    <row r="182" spans="1:8" s="64" customFormat="1" hidden="1" x14ac:dyDescent="0.25">
      <c r="A182" s="134" t="s">
        <v>697</v>
      </c>
      <c r="B182" s="70" t="s">
        <v>8</v>
      </c>
      <c r="C182" s="39"/>
      <c r="D182" s="39"/>
      <c r="E182" s="39"/>
      <c r="F182" s="39"/>
      <c r="G182" s="39"/>
      <c r="H182" s="65"/>
    </row>
    <row r="183" spans="1:8" s="64" customFormat="1" x14ac:dyDescent="0.25">
      <c r="A183" s="134" t="s">
        <v>698</v>
      </c>
      <c r="B183" s="70" t="s">
        <v>198</v>
      </c>
      <c r="C183" s="39"/>
      <c r="D183" s="39"/>
      <c r="E183" s="39"/>
      <c r="F183" s="39"/>
      <c r="G183" s="39"/>
      <c r="H183" s="65"/>
    </row>
    <row r="184" spans="1:8" s="64" customFormat="1" hidden="1" x14ac:dyDescent="0.25">
      <c r="A184" s="135" t="s">
        <v>699</v>
      </c>
      <c r="B184" s="70" t="s">
        <v>4</v>
      </c>
      <c r="C184" s="39"/>
      <c r="D184" s="39"/>
      <c r="E184" s="141">
        <f>SUM(E185)</f>
        <v>35</v>
      </c>
      <c r="F184" s="141">
        <f t="shared" ref="F184:G184" si="2">SUM(F185)</f>
        <v>30</v>
      </c>
      <c r="G184" s="142">
        <f t="shared" si="2"/>
        <v>94.658940000000001</v>
      </c>
      <c r="H184" s="65"/>
    </row>
    <row r="185" spans="1:8" s="64" customFormat="1" ht="69" customHeight="1" x14ac:dyDescent="0.25">
      <c r="A185" s="134" t="s">
        <v>699</v>
      </c>
      <c r="B185" s="69" t="s">
        <v>1041</v>
      </c>
      <c r="C185" s="39">
        <v>2019</v>
      </c>
      <c r="D185" s="39">
        <v>10</v>
      </c>
      <c r="E185" s="39">
        <v>35</v>
      </c>
      <c r="F185" s="39">
        <v>30</v>
      </c>
      <c r="G185" s="140">
        <v>94.658940000000001</v>
      </c>
      <c r="H185" s="65"/>
    </row>
    <row r="186" spans="1:8" s="64" customFormat="1" hidden="1" x14ac:dyDescent="0.25">
      <c r="A186" s="134" t="s">
        <v>722</v>
      </c>
      <c r="B186" s="70" t="s">
        <v>3</v>
      </c>
      <c r="C186" s="39"/>
      <c r="D186" s="39"/>
      <c r="E186" s="39"/>
      <c r="F186" s="39"/>
      <c r="G186" s="39"/>
      <c r="H186" s="65"/>
    </row>
    <row r="187" spans="1:8" s="64" customFormat="1" hidden="1" x14ac:dyDescent="0.25">
      <c r="A187" s="134" t="s">
        <v>732</v>
      </c>
      <c r="B187" s="70" t="s">
        <v>5</v>
      </c>
      <c r="C187" s="39"/>
      <c r="D187" s="39"/>
      <c r="E187" s="39"/>
      <c r="F187" s="39"/>
      <c r="G187" s="39"/>
      <c r="H187" s="65"/>
    </row>
    <row r="188" spans="1:8" s="64" customFormat="1" hidden="1" x14ac:dyDescent="0.25">
      <c r="A188" s="134" t="s">
        <v>734</v>
      </c>
      <c r="B188" s="70" t="s">
        <v>6</v>
      </c>
      <c r="C188" s="39"/>
      <c r="D188" s="39"/>
      <c r="E188" s="39"/>
      <c r="F188" s="39"/>
      <c r="G188" s="39"/>
      <c r="H188" s="65"/>
    </row>
    <row r="189" spans="1:8" s="64" customFormat="1" hidden="1" x14ac:dyDescent="0.25">
      <c r="A189" s="134" t="s">
        <v>735</v>
      </c>
      <c r="B189" s="70" t="s">
        <v>7</v>
      </c>
      <c r="C189" s="39"/>
      <c r="D189" s="39"/>
      <c r="E189" s="39"/>
      <c r="F189" s="39"/>
      <c r="G189" s="39"/>
      <c r="H189" s="65"/>
    </row>
    <row r="190" spans="1:8" s="64" customFormat="1" hidden="1" x14ac:dyDescent="0.25">
      <c r="A190" s="134" t="s">
        <v>736</v>
      </c>
      <c r="B190" s="70" t="s">
        <v>8</v>
      </c>
      <c r="C190" s="39"/>
      <c r="D190" s="39"/>
      <c r="E190" s="39"/>
      <c r="F190" s="39"/>
      <c r="G190" s="39"/>
      <c r="H190" s="65"/>
    </row>
    <row r="191" spans="1:8" s="64" customFormat="1" hidden="1" x14ac:dyDescent="0.25">
      <c r="A191" s="134" t="s">
        <v>113</v>
      </c>
      <c r="B191" s="70" t="s">
        <v>205</v>
      </c>
      <c r="C191" s="39"/>
      <c r="D191" s="39"/>
      <c r="E191" s="39"/>
      <c r="F191" s="39"/>
      <c r="G191" s="39"/>
      <c r="H191" s="65"/>
    </row>
    <row r="192" spans="1:8" s="64" customFormat="1" hidden="1" x14ac:dyDescent="0.25">
      <c r="A192" s="134" t="s">
        <v>737</v>
      </c>
      <c r="B192" s="136" t="s">
        <v>4</v>
      </c>
      <c r="C192" s="39"/>
      <c r="D192" s="39"/>
      <c r="E192" s="39"/>
      <c r="F192" s="39"/>
      <c r="G192" s="39"/>
      <c r="H192" s="65"/>
    </row>
    <row r="193" spans="1:8" s="64" customFormat="1" hidden="1" x14ac:dyDescent="0.25">
      <c r="A193" s="134" t="s">
        <v>738</v>
      </c>
      <c r="B193" s="136" t="s">
        <v>3</v>
      </c>
      <c r="C193" s="39"/>
      <c r="D193" s="39"/>
      <c r="E193" s="39"/>
      <c r="F193" s="39"/>
      <c r="G193" s="39"/>
      <c r="H193" s="65"/>
    </row>
    <row r="194" spans="1:8" s="64" customFormat="1" hidden="1" x14ac:dyDescent="0.25">
      <c r="A194" s="134" t="s">
        <v>739</v>
      </c>
      <c r="B194" s="70" t="s">
        <v>5</v>
      </c>
      <c r="C194" s="39"/>
      <c r="D194" s="39"/>
      <c r="E194" s="39"/>
      <c r="F194" s="39"/>
      <c r="G194" s="39"/>
      <c r="H194" s="65"/>
    </row>
    <row r="195" spans="1:8" s="64" customFormat="1" hidden="1" x14ac:dyDescent="0.25">
      <c r="A195" s="134" t="s">
        <v>740</v>
      </c>
      <c r="B195" s="70" t="s">
        <v>6</v>
      </c>
      <c r="C195" s="39"/>
      <c r="D195" s="39"/>
      <c r="E195" s="39"/>
      <c r="F195" s="39"/>
      <c r="G195" s="39"/>
      <c r="H195" s="65"/>
    </row>
    <row r="196" spans="1:8" s="64" customFormat="1" hidden="1" x14ac:dyDescent="0.25">
      <c r="A196" s="134" t="s">
        <v>741</v>
      </c>
      <c r="B196" s="70" t="s">
        <v>7</v>
      </c>
      <c r="C196" s="39"/>
      <c r="D196" s="39"/>
      <c r="E196" s="39"/>
      <c r="F196" s="39"/>
      <c r="G196" s="39"/>
      <c r="H196" s="65"/>
    </row>
    <row r="197" spans="1:8" s="64" customFormat="1" hidden="1" x14ac:dyDescent="0.25">
      <c r="A197" s="134" t="s">
        <v>742</v>
      </c>
      <c r="B197" s="70" t="s">
        <v>8</v>
      </c>
      <c r="C197" s="39"/>
      <c r="D197" s="39"/>
      <c r="E197" s="39"/>
      <c r="F197" s="39"/>
      <c r="G197" s="39"/>
      <c r="H197" s="65"/>
    </row>
    <row r="198" spans="1:8" s="64" customFormat="1" x14ac:dyDescent="0.25">
      <c r="A198" s="79" t="s">
        <v>1010</v>
      </c>
      <c r="B198" s="124" t="s">
        <v>1</v>
      </c>
      <c r="C198" s="52"/>
      <c r="D198" s="52"/>
      <c r="E198" s="54"/>
      <c r="F198" s="55"/>
      <c r="G198" s="56"/>
      <c r="H198" s="65"/>
    </row>
    <row r="199" spans="1:8" s="64" customFormat="1" x14ac:dyDescent="0.25">
      <c r="A199" s="68" t="s">
        <v>743</v>
      </c>
      <c r="B199" s="129" t="s">
        <v>744</v>
      </c>
      <c r="C199" s="129"/>
      <c r="D199" s="129"/>
      <c r="E199" s="130"/>
      <c r="F199" s="129"/>
      <c r="G199" s="129"/>
      <c r="H199" s="65"/>
    </row>
    <row r="200" spans="1:8" s="64" customFormat="1" hidden="1" x14ac:dyDescent="0.25">
      <c r="A200" s="68" t="s">
        <v>745</v>
      </c>
      <c r="B200" s="129" t="s">
        <v>746</v>
      </c>
      <c r="C200" s="41"/>
      <c r="D200" s="41"/>
      <c r="E200" s="43"/>
      <c r="F200" s="44"/>
      <c r="G200" s="45"/>
      <c r="H200" s="65"/>
    </row>
    <row r="201" spans="1:8" s="64" customFormat="1" hidden="1" x14ac:dyDescent="0.25">
      <c r="A201" s="134" t="s">
        <v>747</v>
      </c>
      <c r="B201" s="70" t="s">
        <v>748</v>
      </c>
      <c r="C201" s="39"/>
      <c r="D201" s="39"/>
      <c r="E201" s="39"/>
      <c r="F201" s="39"/>
      <c r="G201" s="39"/>
      <c r="H201" s="65"/>
    </row>
    <row r="202" spans="1:8" s="64" customFormat="1" hidden="1" x14ac:dyDescent="0.25">
      <c r="A202" s="134" t="s">
        <v>749</v>
      </c>
      <c r="B202" s="70" t="s">
        <v>4</v>
      </c>
      <c r="C202" s="39"/>
      <c r="D202" s="39"/>
      <c r="E202" s="39"/>
      <c r="F202" s="39"/>
      <c r="G202" s="39"/>
      <c r="H202" s="65"/>
    </row>
    <row r="203" spans="1:8" s="64" customFormat="1" hidden="1" x14ac:dyDescent="0.25">
      <c r="A203" s="134" t="s">
        <v>750</v>
      </c>
      <c r="B203" s="70" t="s">
        <v>3</v>
      </c>
      <c r="C203" s="39"/>
      <c r="D203" s="39"/>
      <c r="E203" s="39"/>
      <c r="F203" s="39"/>
      <c r="G203" s="39"/>
      <c r="H203" s="65"/>
    </row>
    <row r="204" spans="1:8" s="64" customFormat="1" hidden="1" x14ac:dyDescent="0.25">
      <c r="A204" s="134" t="s">
        <v>751</v>
      </c>
      <c r="B204" s="70" t="s">
        <v>5</v>
      </c>
      <c r="C204" s="39"/>
      <c r="D204" s="39"/>
      <c r="E204" s="39"/>
      <c r="F204" s="39"/>
      <c r="G204" s="39"/>
      <c r="H204" s="65"/>
    </row>
    <row r="205" spans="1:8" s="64" customFormat="1" hidden="1" x14ac:dyDescent="0.25">
      <c r="A205" s="134" t="s">
        <v>752</v>
      </c>
      <c r="B205" s="70" t="s">
        <v>6</v>
      </c>
      <c r="C205" s="39"/>
      <c r="D205" s="39"/>
      <c r="E205" s="39"/>
      <c r="F205" s="39"/>
      <c r="G205" s="39"/>
      <c r="H205" s="65"/>
    </row>
    <row r="206" spans="1:8" s="64" customFormat="1" hidden="1" x14ac:dyDescent="0.25">
      <c r="A206" s="134" t="s">
        <v>753</v>
      </c>
      <c r="B206" s="70" t="s">
        <v>7</v>
      </c>
      <c r="C206" s="39"/>
      <c r="D206" s="39"/>
      <c r="E206" s="39"/>
      <c r="F206" s="39"/>
      <c r="G206" s="39"/>
      <c r="H206" s="65"/>
    </row>
    <row r="207" spans="1:8" s="64" customFormat="1" hidden="1" x14ac:dyDescent="0.25">
      <c r="A207" s="134" t="s">
        <v>754</v>
      </c>
      <c r="B207" s="70" t="s">
        <v>8</v>
      </c>
      <c r="C207" s="39"/>
      <c r="D207" s="39"/>
      <c r="E207" s="39"/>
      <c r="F207" s="39"/>
      <c r="G207" s="39"/>
      <c r="H207" s="65"/>
    </row>
    <row r="208" spans="1:8" s="64" customFormat="1" hidden="1" x14ac:dyDescent="0.25">
      <c r="A208" s="134" t="s">
        <v>755</v>
      </c>
      <c r="B208" s="70" t="s">
        <v>756</v>
      </c>
      <c r="C208" s="39"/>
      <c r="D208" s="39"/>
      <c r="E208" s="39"/>
      <c r="F208" s="39"/>
      <c r="G208" s="39"/>
      <c r="H208" s="65"/>
    </row>
    <row r="209" spans="1:8" s="64" customFormat="1" hidden="1" x14ac:dyDescent="0.25">
      <c r="A209" s="134" t="s">
        <v>757</v>
      </c>
      <c r="B209" s="70" t="s">
        <v>4</v>
      </c>
      <c r="C209" s="39"/>
      <c r="D209" s="39"/>
      <c r="E209" s="39"/>
      <c r="F209" s="39"/>
      <c r="G209" s="39"/>
      <c r="H209" s="65"/>
    </row>
    <row r="210" spans="1:8" s="64" customFormat="1" hidden="1" x14ac:dyDescent="0.25">
      <c r="A210" s="134" t="s">
        <v>758</v>
      </c>
      <c r="B210" s="70" t="s">
        <v>3</v>
      </c>
      <c r="C210" s="39"/>
      <c r="D210" s="39"/>
      <c r="E210" s="39"/>
      <c r="F210" s="39"/>
      <c r="G210" s="39"/>
      <c r="H210" s="65"/>
    </row>
    <row r="211" spans="1:8" s="64" customFormat="1" hidden="1" x14ac:dyDescent="0.25">
      <c r="A211" s="134" t="s">
        <v>759</v>
      </c>
      <c r="B211" s="70" t="s">
        <v>5</v>
      </c>
      <c r="C211" s="39"/>
      <c r="D211" s="39"/>
      <c r="E211" s="39"/>
      <c r="F211" s="39"/>
      <c r="G211" s="39"/>
      <c r="H211" s="65"/>
    </row>
    <row r="212" spans="1:8" s="64" customFormat="1" hidden="1" x14ac:dyDescent="0.25">
      <c r="A212" s="134" t="s">
        <v>760</v>
      </c>
      <c r="B212" s="70" t="s">
        <v>6</v>
      </c>
      <c r="C212" s="39"/>
      <c r="D212" s="39"/>
      <c r="E212" s="39"/>
      <c r="F212" s="39"/>
      <c r="G212" s="39"/>
      <c r="H212" s="65"/>
    </row>
    <row r="213" spans="1:8" s="64" customFormat="1" hidden="1" x14ac:dyDescent="0.25">
      <c r="A213" s="134" t="s">
        <v>761</v>
      </c>
      <c r="B213" s="70" t="s">
        <v>7</v>
      </c>
      <c r="C213" s="39"/>
      <c r="D213" s="39"/>
      <c r="E213" s="39"/>
      <c r="F213" s="39"/>
      <c r="G213" s="39"/>
      <c r="H213" s="65"/>
    </row>
    <row r="214" spans="1:8" s="64" customFormat="1" hidden="1" x14ac:dyDescent="0.25">
      <c r="A214" s="134" t="s">
        <v>762</v>
      </c>
      <c r="B214" s="70" t="s">
        <v>8</v>
      </c>
      <c r="C214" s="39"/>
      <c r="D214" s="39"/>
      <c r="E214" s="39"/>
      <c r="F214" s="39"/>
      <c r="G214" s="39"/>
      <c r="H214" s="65"/>
    </row>
    <row r="215" spans="1:8" s="64" customFormat="1" x14ac:dyDescent="0.25">
      <c r="A215" s="68" t="s">
        <v>763</v>
      </c>
      <c r="B215" s="129" t="s">
        <v>764</v>
      </c>
      <c r="C215" s="41"/>
      <c r="D215" s="41"/>
      <c r="E215" s="43"/>
      <c r="F215" s="44"/>
      <c r="G215" s="45"/>
      <c r="H215" s="65"/>
    </row>
    <row r="216" spans="1:8" s="64" customFormat="1" hidden="1" x14ac:dyDescent="0.25">
      <c r="A216" s="134" t="s">
        <v>765</v>
      </c>
      <c r="B216" s="70" t="s">
        <v>748</v>
      </c>
      <c r="C216" s="39"/>
      <c r="D216" s="39"/>
      <c r="E216" s="39"/>
      <c r="F216" s="39"/>
      <c r="G216" s="39"/>
      <c r="H216" s="65"/>
    </row>
    <row r="217" spans="1:8" s="64" customFormat="1" hidden="1" x14ac:dyDescent="0.25">
      <c r="A217" s="134" t="s">
        <v>766</v>
      </c>
      <c r="B217" s="70" t="s">
        <v>4</v>
      </c>
      <c r="C217" s="39"/>
      <c r="D217" s="39"/>
      <c r="E217" s="39"/>
      <c r="F217" s="39"/>
      <c r="G217" s="39"/>
      <c r="H217" s="65"/>
    </row>
    <row r="218" spans="1:8" s="64" customFormat="1" hidden="1" x14ac:dyDescent="0.25">
      <c r="A218" s="134" t="s">
        <v>768</v>
      </c>
      <c r="B218" s="70" t="s">
        <v>3</v>
      </c>
      <c r="C218" s="39"/>
      <c r="D218" s="39"/>
      <c r="E218" s="39"/>
      <c r="F218" s="39"/>
      <c r="G218" s="39"/>
      <c r="H218" s="65"/>
    </row>
    <row r="219" spans="1:8" s="64" customFormat="1" hidden="1" x14ac:dyDescent="0.25">
      <c r="A219" s="134" t="s">
        <v>769</v>
      </c>
      <c r="B219" s="70" t="s">
        <v>5</v>
      </c>
      <c r="C219" s="39"/>
      <c r="D219" s="39"/>
      <c r="E219" s="39"/>
      <c r="F219" s="39"/>
      <c r="G219" s="39"/>
      <c r="H219" s="65"/>
    </row>
    <row r="220" spans="1:8" s="64" customFormat="1" hidden="1" x14ac:dyDescent="0.25">
      <c r="A220" s="134" t="s">
        <v>770</v>
      </c>
      <c r="B220" s="70" t="s">
        <v>6</v>
      </c>
      <c r="C220" s="39"/>
      <c r="D220" s="39"/>
      <c r="E220" s="39"/>
      <c r="F220" s="39"/>
      <c r="G220" s="39"/>
      <c r="H220" s="65"/>
    </row>
    <row r="221" spans="1:8" s="64" customFormat="1" hidden="1" x14ac:dyDescent="0.25">
      <c r="A221" s="134" t="s">
        <v>771</v>
      </c>
      <c r="B221" s="70" t="s">
        <v>7</v>
      </c>
      <c r="C221" s="39"/>
      <c r="D221" s="39"/>
      <c r="E221" s="39"/>
      <c r="F221" s="39"/>
      <c r="G221" s="39"/>
      <c r="H221" s="65"/>
    </row>
    <row r="222" spans="1:8" s="64" customFormat="1" hidden="1" x14ac:dyDescent="0.25">
      <c r="A222" s="134" t="s">
        <v>772</v>
      </c>
      <c r="B222" s="70" t="s">
        <v>8</v>
      </c>
      <c r="C222" s="39"/>
      <c r="D222" s="39"/>
      <c r="E222" s="39"/>
      <c r="F222" s="39"/>
      <c r="G222" s="39"/>
      <c r="H222" s="65"/>
    </row>
    <row r="223" spans="1:8" s="64" customFormat="1" x14ac:dyDescent="0.25">
      <c r="A223" s="134" t="s">
        <v>773</v>
      </c>
      <c r="B223" s="70" t="s">
        <v>756</v>
      </c>
      <c r="C223" s="39"/>
      <c r="D223" s="39"/>
      <c r="E223" s="39"/>
      <c r="F223" s="39"/>
      <c r="G223" s="39"/>
      <c r="H223" s="65"/>
    </row>
    <row r="224" spans="1:8" s="64" customFormat="1" x14ac:dyDescent="0.25">
      <c r="A224" s="135" t="s">
        <v>774</v>
      </c>
      <c r="B224" s="136" t="s">
        <v>4</v>
      </c>
      <c r="C224" s="39"/>
      <c r="D224" s="39"/>
      <c r="E224" s="141">
        <f>SUM(E225)</f>
        <v>73</v>
      </c>
      <c r="F224" s="141">
        <f t="shared" ref="F224:G224" si="3">SUM(F225)</f>
        <v>145</v>
      </c>
      <c r="G224" s="142">
        <f t="shared" si="3"/>
        <v>122.2495</v>
      </c>
      <c r="H224" s="65"/>
    </row>
    <row r="225" spans="1:8" s="64" customFormat="1" ht="47.25" x14ac:dyDescent="0.25">
      <c r="A225" s="134" t="s">
        <v>774</v>
      </c>
      <c r="B225" s="69" t="s">
        <v>1040</v>
      </c>
      <c r="C225" s="39">
        <v>2019</v>
      </c>
      <c r="D225" s="39">
        <v>10</v>
      </c>
      <c r="E225" s="39">
        <v>73</v>
      </c>
      <c r="F225" s="39">
        <v>145</v>
      </c>
      <c r="G225" s="140">
        <f>121.141+13.8435-12.735</f>
        <v>122.2495</v>
      </c>
      <c r="H225" s="65"/>
    </row>
    <row r="226" spans="1:8" s="64" customFormat="1" hidden="1" x14ac:dyDescent="0.25">
      <c r="A226" s="134" t="s">
        <v>775</v>
      </c>
      <c r="B226" s="70" t="s">
        <v>3</v>
      </c>
      <c r="C226" s="39"/>
      <c r="D226" s="39"/>
      <c r="E226" s="39"/>
      <c r="F226" s="39"/>
      <c r="G226" s="39"/>
      <c r="H226" s="65"/>
    </row>
    <row r="227" spans="1:8" s="64" customFormat="1" hidden="1" x14ac:dyDescent="0.25">
      <c r="A227" s="134" t="s">
        <v>776</v>
      </c>
      <c r="B227" s="70" t="s">
        <v>5</v>
      </c>
      <c r="C227" s="39"/>
      <c r="D227" s="39"/>
      <c r="E227" s="39"/>
      <c r="F227" s="39"/>
      <c r="G227" s="39"/>
      <c r="H227" s="65"/>
    </row>
    <row r="228" spans="1:8" s="64" customFormat="1" hidden="1" x14ac:dyDescent="0.25">
      <c r="A228" s="134" t="s">
        <v>777</v>
      </c>
      <c r="B228" s="70" t="s">
        <v>6</v>
      </c>
      <c r="C228" s="39"/>
      <c r="D228" s="39"/>
      <c r="E228" s="39"/>
      <c r="F228" s="39"/>
      <c r="G228" s="39"/>
      <c r="H228" s="65"/>
    </row>
    <row r="229" spans="1:8" s="64" customFormat="1" hidden="1" x14ac:dyDescent="0.25">
      <c r="A229" s="134" t="s">
        <v>780</v>
      </c>
      <c r="B229" s="70" t="s">
        <v>7</v>
      </c>
      <c r="C229" s="39"/>
      <c r="D229" s="39"/>
      <c r="E229" s="39"/>
      <c r="F229" s="39"/>
      <c r="G229" s="39"/>
      <c r="H229" s="65"/>
    </row>
    <row r="230" spans="1:8" s="64" customFormat="1" hidden="1" x14ac:dyDescent="0.25">
      <c r="A230" s="134" t="s">
        <v>781</v>
      </c>
      <c r="B230" s="70" t="s">
        <v>8</v>
      </c>
      <c r="C230" s="39"/>
      <c r="D230" s="39"/>
      <c r="E230" s="39"/>
      <c r="F230" s="39"/>
      <c r="G230" s="39"/>
      <c r="H230" s="65"/>
    </row>
    <row r="231" spans="1:8" s="64" customFormat="1" x14ac:dyDescent="0.25">
      <c r="A231" s="68" t="s">
        <v>782</v>
      </c>
      <c r="B231" s="129" t="s">
        <v>783</v>
      </c>
      <c r="C231" s="129"/>
      <c r="D231" s="129"/>
      <c r="E231" s="130"/>
      <c r="F231" s="129"/>
      <c r="G231" s="129"/>
      <c r="H231" s="65"/>
    </row>
    <row r="232" spans="1:8" s="64" customFormat="1" ht="13.5" hidden="1" customHeight="1" x14ac:dyDescent="0.25">
      <c r="A232" s="68" t="s">
        <v>784</v>
      </c>
      <c r="B232" s="129" t="s">
        <v>746</v>
      </c>
      <c r="C232" s="41"/>
      <c r="D232" s="41"/>
      <c r="E232" s="43"/>
      <c r="F232" s="44"/>
      <c r="G232" s="45"/>
      <c r="H232" s="65"/>
    </row>
    <row r="233" spans="1:8" s="64" customFormat="1" hidden="1" x14ac:dyDescent="0.25">
      <c r="A233" s="134" t="s">
        <v>785</v>
      </c>
      <c r="B233" s="70" t="s">
        <v>748</v>
      </c>
      <c r="C233" s="39"/>
      <c r="D233" s="39"/>
      <c r="E233" s="39"/>
      <c r="F233" s="39"/>
      <c r="G233" s="39"/>
      <c r="H233" s="65"/>
    </row>
    <row r="234" spans="1:8" s="64" customFormat="1" hidden="1" x14ac:dyDescent="0.25">
      <c r="A234" s="134" t="s">
        <v>786</v>
      </c>
      <c r="B234" s="70" t="s">
        <v>4</v>
      </c>
      <c r="C234" s="39"/>
      <c r="D234" s="39"/>
      <c r="E234" s="39"/>
      <c r="F234" s="39"/>
      <c r="G234" s="39"/>
      <c r="H234" s="65"/>
    </row>
    <row r="235" spans="1:8" s="64" customFormat="1" hidden="1" x14ac:dyDescent="0.25">
      <c r="A235" s="134" t="s">
        <v>787</v>
      </c>
      <c r="B235" s="70" t="s">
        <v>3</v>
      </c>
      <c r="C235" s="39"/>
      <c r="D235" s="39"/>
      <c r="E235" s="39"/>
      <c r="F235" s="39"/>
      <c r="G235" s="39"/>
      <c r="H235" s="65"/>
    </row>
    <row r="236" spans="1:8" s="64" customFormat="1" hidden="1" x14ac:dyDescent="0.25">
      <c r="A236" s="134" t="s">
        <v>788</v>
      </c>
      <c r="B236" s="70" t="s">
        <v>5</v>
      </c>
      <c r="C236" s="39"/>
      <c r="D236" s="39"/>
      <c r="E236" s="39"/>
      <c r="F236" s="39"/>
      <c r="G236" s="39"/>
      <c r="H236" s="65"/>
    </row>
    <row r="237" spans="1:8" s="64" customFormat="1" hidden="1" x14ac:dyDescent="0.25">
      <c r="A237" s="134" t="s">
        <v>789</v>
      </c>
      <c r="B237" s="70" t="s">
        <v>6</v>
      </c>
      <c r="C237" s="39"/>
      <c r="D237" s="39"/>
      <c r="E237" s="39"/>
      <c r="F237" s="39"/>
      <c r="G237" s="39"/>
      <c r="H237" s="65"/>
    </row>
    <row r="238" spans="1:8" s="64" customFormat="1" hidden="1" x14ac:dyDescent="0.25">
      <c r="A238" s="134" t="s">
        <v>790</v>
      </c>
      <c r="B238" s="70" t="s">
        <v>7</v>
      </c>
      <c r="C238" s="39"/>
      <c r="D238" s="39"/>
      <c r="E238" s="39"/>
      <c r="F238" s="39"/>
      <c r="G238" s="39"/>
      <c r="H238" s="65"/>
    </row>
    <row r="239" spans="1:8" s="64" customFormat="1" hidden="1" x14ac:dyDescent="0.25">
      <c r="A239" s="134" t="s">
        <v>791</v>
      </c>
      <c r="B239" s="70" t="s">
        <v>8</v>
      </c>
      <c r="C239" s="39"/>
      <c r="D239" s="39"/>
      <c r="E239" s="39"/>
      <c r="F239" s="39"/>
      <c r="G239" s="39"/>
      <c r="H239" s="65"/>
    </row>
    <row r="240" spans="1:8" s="64" customFormat="1" hidden="1" x14ac:dyDescent="0.25">
      <c r="A240" s="134" t="s">
        <v>792</v>
      </c>
      <c r="B240" s="70" t="s">
        <v>756</v>
      </c>
      <c r="C240" s="39"/>
      <c r="D240" s="39"/>
      <c r="E240" s="39"/>
      <c r="F240" s="39"/>
      <c r="G240" s="39"/>
      <c r="H240" s="65"/>
    </row>
    <row r="241" spans="1:8" s="64" customFormat="1" hidden="1" x14ac:dyDescent="0.25">
      <c r="A241" s="134" t="s">
        <v>793</v>
      </c>
      <c r="B241" s="70" t="s">
        <v>4</v>
      </c>
      <c r="C241" s="39"/>
      <c r="D241" s="39"/>
      <c r="E241" s="39"/>
      <c r="F241" s="39"/>
      <c r="G241" s="39"/>
      <c r="H241" s="65"/>
    </row>
    <row r="242" spans="1:8" s="64" customFormat="1" hidden="1" x14ac:dyDescent="0.25">
      <c r="A242" s="134" t="s">
        <v>794</v>
      </c>
      <c r="B242" s="70" t="s">
        <v>3</v>
      </c>
      <c r="C242" s="39"/>
      <c r="D242" s="39"/>
      <c r="E242" s="39"/>
      <c r="F242" s="39"/>
      <c r="G242" s="39"/>
      <c r="H242" s="65"/>
    </row>
    <row r="243" spans="1:8" s="64" customFormat="1" hidden="1" x14ac:dyDescent="0.25">
      <c r="A243" s="134" t="s">
        <v>795</v>
      </c>
      <c r="B243" s="70" t="s">
        <v>5</v>
      </c>
      <c r="C243" s="39"/>
      <c r="D243" s="39"/>
      <c r="E243" s="39"/>
      <c r="F243" s="39"/>
      <c r="G243" s="39"/>
      <c r="H243" s="65"/>
    </row>
    <row r="244" spans="1:8" s="64" customFormat="1" hidden="1" x14ac:dyDescent="0.25">
      <c r="A244" s="134" t="s">
        <v>796</v>
      </c>
      <c r="B244" s="70" t="s">
        <v>6</v>
      </c>
      <c r="C244" s="39"/>
      <c r="D244" s="39"/>
      <c r="E244" s="39"/>
      <c r="F244" s="39"/>
      <c r="G244" s="39"/>
      <c r="H244" s="65"/>
    </row>
    <row r="245" spans="1:8" s="64" customFormat="1" hidden="1" x14ac:dyDescent="0.25">
      <c r="A245" s="134" t="s">
        <v>797</v>
      </c>
      <c r="B245" s="70" t="s">
        <v>7</v>
      </c>
      <c r="C245" s="39"/>
      <c r="D245" s="39"/>
      <c r="E245" s="39"/>
      <c r="F245" s="39"/>
      <c r="G245" s="39"/>
      <c r="H245" s="65"/>
    </row>
    <row r="246" spans="1:8" s="64" customFormat="1" hidden="1" x14ac:dyDescent="0.25">
      <c r="A246" s="134" t="s">
        <v>798</v>
      </c>
      <c r="B246" s="70" t="s">
        <v>8</v>
      </c>
      <c r="C246" s="39"/>
      <c r="D246" s="39"/>
      <c r="E246" s="39"/>
      <c r="F246" s="39"/>
      <c r="G246" s="39"/>
      <c r="H246" s="65"/>
    </row>
    <row r="247" spans="1:8" s="64" customFormat="1" x14ac:dyDescent="0.25">
      <c r="A247" s="68" t="s">
        <v>799</v>
      </c>
      <c r="B247" s="129" t="s">
        <v>764</v>
      </c>
      <c r="C247" s="41"/>
      <c r="D247" s="41"/>
      <c r="E247" s="43"/>
      <c r="F247" s="44"/>
      <c r="G247" s="45"/>
      <c r="H247" s="65"/>
    </row>
    <row r="248" spans="1:8" s="64" customFormat="1" hidden="1" x14ac:dyDescent="0.25">
      <c r="A248" s="134" t="s">
        <v>800</v>
      </c>
      <c r="B248" s="70" t="s">
        <v>748</v>
      </c>
      <c r="C248" s="39"/>
      <c r="D248" s="39"/>
      <c r="E248" s="39"/>
      <c r="F248" s="39"/>
      <c r="G248" s="39"/>
      <c r="H248" s="65"/>
    </row>
    <row r="249" spans="1:8" s="64" customFormat="1" hidden="1" x14ac:dyDescent="0.25">
      <c r="A249" s="134" t="s">
        <v>801</v>
      </c>
      <c r="B249" s="70" t="s">
        <v>4</v>
      </c>
      <c r="C249" s="39"/>
      <c r="D249" s="39"/>
      <c r="E249" s="39"/>
      <c r="F249" s="39"/>
      <c r="G249" s="39"/>
      <c r="H249" s="65"/>
    </row>
    <row r="250" spans="1:8" s="64" customFormat="1" hidden="1" x14ac:dyDescent="0.25">
      <c r="A250" s="134" t="s">
        <v>802</v>
      </c>
      <c r="B250" s="70" t="s">
        <v>3</v>
      </c>
      <c r="C250" s="39"/>
      <c r="D250" s="39"/>
      <c r="E250" s="39"/>
      <c r="F250" s="39"/>
      <c r="G250" s="39"/>
      <c r="H250" s="65"/>
    </row>
    <row r="251" spans="1:8" s="64" customFormat="1" hidden="1" x14ac:dyDescent="0.25">
      <c r="A251" s="134" t="s">
        <v>803</v>
      </c>
      <c r="B251" s="70" t="s">
        <v>5</v>
      </c>
      <c r="C251" s="39"/>
      <c r="D251" s="39"/>
      <c r="E251" s="39"/>
      <c r="F251" s="39"/>
      <c r="G251" s="39"/>
      <c r="H251" s="65"/>
    </row>
    <row r="252" spans="1:8" s="64" customFormat="1" hidden="1" x14ac:dyDescent="0.25">
      <c r="A252" s="134" t="s">
        <v>804</v>
      </c>
      <c r="B252" s="70" t="s">
        <v>6</v>
      </c>
      <c r="C252" s="39"/>
      <c r="D252" s="39"/>
      <c r="E252" s="39"/>
      <c r="F252" s="39"/>
      <c r="G252" s="39"/>
      <c r="H252" s="65"/>
    </row>
    <row r="253" spans="1:8" s="64" customFormat="1" hidden="1" x14ac:dyDescent="0.25">
      <c r="A253" s="134" t="s">
        <v>805</v>
      </c>
      <c r="B253" s="70" t="s">
        <v>7</v>
      </c>
      <c r="C253" s="39"/>
      <c r="D253" s="39"/>
      <c r="E253" s="39"/>
      <c r="F253" s="39"/>
      <c r="G253" s="39"/>
      <c r="H253" s="65"/>
    </row>
    <row r="254" spans="1:8" s="64" customFormat="1" hidden="1" x14ac:dyDescent="0.25">
      <c r="A254" s="134" t="s">
        <v>806</v>
      </c>
      <c r="B254" s="70" t="s">
        <v>8</v>
      </c>
      <c r="C254" s="39"/>
      <c r="D254" s="39"/>
      <c r="E254" s="39"/>
      <c r="F254" s="39"/>
      <c r="G254" s="39"/>
      <c r="H254" s="65"/>
    </row>
    <row r="255" spans="1:8" s="64" customFormat="1" x14ac:dyDescent="0.25">
      <c r="A255" s="134" t="s">
        <v>807</v>
      </c>
      <c r="B255" s="70" t="s">
        <v>756</v>
      </c>
      <c r="C255" s="39"/>
      <c r="D255" s="39"/>
      <c r="E255" s="39"/>
      <c r="F255" s="39"/>
      <c r="G255" s="39"/>
      <c r="H255" s="65"/>
    </row>
    <row r="256" spans="1:8" s="64" customFormat="1" x14ac:dyDescent="0.25">
      <c r="A256" s="135" t="s">
        <v>808</v>
      </c>
      <c r="B256" s="136" t="s">
        <v>4</v>
      </c>
      <c r="C256" s="39"/>
      <c r="D256" s="39"/>
      <c r="E256" s="141">
        <f>SUM(E257)</f>
        <v>12</v>
      </c>
      <c r="F256" s="141">
        <f t="shared" ref="F256:G256" si="4">SUM(F257)</f>
        <v>145</v>
      </c>
      <c r="G256" s="142">
        <f t="shared" si="4"/>
        <v>12.734999999999999</v>
      </c>
      <c r="H256" s="65"/>
    </row>
    <row r="257" spans="1:8" s="64" customFormat="1" ht="47.25" x14ac:dyDescent="0.25">
      <c r="A257" s="134" t="s">
        <v>808</v>
      </c>
      <c r="B257" s="69" t="s">
        <v>1040</v>
      </c>
      <c r="C257" s="39">
        <v>2019</v>
      </c>
      <c r="D257" s="39">
        <v>10</v>
      </c>
      <c r="E257" s="39">
        <v>12</v>
      </c>
      <c r="F257" s="39">
        <v>145</v>
      </c>
      <c r="G257" s="140">
        <v>12.734999999999999</v>
      </c>
      <c r="H257" s="65"/>
    </row>
    <row r="258" spans="1:8" s="64" customFormat="1" hidden="1" x14ac:dyDescent="0.25">
      <c r="A258" s="134" t="s">
        <v>809</v>
      </c>
      <c r="B258" s="70" t="s">
        <v>3</v>
      </c>
      <c r="C258" s="39"/>
      <c r="D258" s="39"/>
      <c r="E258" s="39"/>
      <c r="F258" s="39"/>
      <c r="G258" s="39"/>
      <c r="H258" s="65"/>
    </row>
    <row r="259" spans="1:8" s="64" customFormat="1" hidden="1" x14ac:dyDescent="0.25">
      <c r="A259" s="134" t="s">
        <v>810</v>
      </c>
      <c r="B259" s="70" t="s">
        <v>5</v>
      </c>
      <c r="C259" s="39"/>
      <c r="D259" s="39"/>
      <c r="E259" s="39"/>
      <c r="F259" s="39"/>
      <c r="G259" s="39"/>
      <c r="H259" s="65"/>
    </row>
    <row r="260" spans="1:8" s="64" customFormat="1" hidden="1" x14ac:dyDescent="0.25">
      <c r="A260" s="134" t="s">
        <v>811</v>
      </c>
      <c r="B260" s="70" t="s">
        <v>6</v>
      </c>
      <c r="C260" s="39"/>
      <c r="D260" s="39"/>
      <c r="E260" s="39"/>
      <c r="F260" s="39"/>
      <c r="G260" s="39"/>
      <c r="H260" s="65"/>
    </row>
    <row r="261" spans="1:8" s="64" customFormat="1" hidden="1" x14ac:dyDescent="0.25">
      <c r="A261" s="134" t="s">
        <v>812</v>
      </c>
      <c r="B261" s="70" t="s">
        <v>7</v>
      </c>
      <c r="C261" s="39"/>
      <c r="D261" s="39"/>
      <c r="E261" s="39"/>
      <c r="F261" s="39"/>
      <c r="G261" s="39"/>
      <c r="H261" s="65"/>
    </row>
    <row r="262" spans="1:8" s="64" customFormat="1" hidden="1" x14ac:dyDescent="0.25">
      <c r="A262" s="134" t="s">
        <v>813</v>
      </c>
      <c r="B262" s="70" t="s">
        <v>8</v>
      </c>
      <c r="C262" s="39"/>
      <c r="D262" s="39"/>
      <c r="E262" s="39"/>
      <c r="F262" s="39"/>
      <c r="G262" s="39"/>
      <c r="H262" s="65"/>
    </row>
    <row r="263" spans="1:8" s="64" customFormat="1" hidden="1" x14ac:dyDescent="0.25">
      <c r="A263" s="68" t="s">
        <v>814</v>
      </c>
      <c r="B263" s="129" t="s">
        <v>815</v>
      </c>
      <c r="C263" s="129"/>
      <c r="D263" s="129"/>
      <c r="E263" s="130"/>
      <c r="F263" s="129"/>
      <c r="G263" s="129"/>
      <c r="H263" s="65"/>
    </row>
    <row r="264" spans="1:8" s="64" customFormat="1" hidden="1" x14ac:dyDescent="0.25">
      <c r="A264" s="68" t="s">
        <v>816</v>
      </c>
      <c r="B264" s="129" t="s">
        <v>746</v>
      </c>
      <c r="C264" s="41"/>
      <c r="D264" s="41"/>
      <c r="E264" s="43"/>
      <c r="F264" s="44"/>
      <c r="G264" s="45"/>
      <c r="H264" s="65"/>
    </row>
    <row r="265" spans="1:8" s="64" customFormat="1" hidden="1" x14ac:dyDescent="0.25">
      <c r="A265" s="134" t="s">
        <v>817</v>
      </c>
      <c r="B265" s="70" t="s">
        <v>748</v>
      </c>
      <c r="C265" s="39"/>
      <c r="D265" s="39"/>
      <c r="E265" s="39"/>
      <c r="F265" s="39"/>
      <c r="G265" s="39"/>
      <c r="H265" s="65"/>
    </row>
    <row r="266" spans="1:8" s="64" customFormat="1" hidden="1" x14ac:dyDescent="0.25">
      <c r="A266" s="134" t="s">
        <v>818</v>
      </c>
      <c r="B266" s="70" t="s">
        <v>4</v>
      </c>
      <c r="C266" s="39"/>
      <c r="D266" s="39"/>
      <c r="E266" s="39"/>
      <c r="F266" s="39"/>
      <c r="G266" s="39"/>
      <c r="H266" s="65"/>
    </row>
    <row r="267" spans="1:8" s="64" customFormat="1" hidden="1" x14ac:dyDescent="0.25">
      <c r="A267" s="134" t="s">
        <v>819</v>
      </c>
      <c r="B267" s="70" t="s">
        <v>3</v>
      </c>
      <c r="C267" s="39"/>
      <c r="D267" s="39"/>
      <c r="E267" s="39"/>
      <c r="F267" s="39"/>
      <c r="G267" s="39"/>
      <c r="H267" s="65"/>
    </row>
    <row r="268" spans="1:8" s="64" customFormat="1" hidden="1" x14ac:dyDescent="0.25">
      <c r="A268" s="134" t="s">
        <v>820</v>
      </c>
      <c r="B268" s="70" t="s">
        <v>5</v>
      </c>
      <c r="C268" s="39"/>
      <c r="D268" s="39"/>
      <c r="E268" s="39"/>
      <c r="F268" s="39"/>
      <c r="G268" s="39"/>
      <c r="H268" s="65"/>
    </row>
    <row r="269" spans="1:8" s="64" customFormat="1" hidden="1" x14ac:dyDescent="0.25">
      <c r="A269" s="134" t="s">
        <v>821</v>
      </c>
      <c r="B269" s="70" t="s">
        <v>6</v>
      </c>
      <c r="C269" s="39"/>
      <c r="D269" s="39"/>
      <c r="E269" s="39"/>
      <c r="F269" s="39"/>
      <c r="G269" s="39"/>
      <c r="H269" s="65"/>
    </row>
    <row r="270" spans="1:8" s="64" customFormat="1" hidden="1" x14ac:dyDescent="0.25">
      <c r="A270" s="134" t="s">
        <v>822</v>
      </c>
      <c r="B270" s="70" t="s">
        <v>7</v>
      </c>
      <c r="C270" s="39"/>
      <c r="D270" s="39"/>
      <c r="E270" s="39"/>
      <c r="F270" s="39"/>
      <c r="G270" s="39"/>
      <c r="H270" s="65"/>
    </row>
    <row r="271" spans="1:8" s="64" customFormat="1" hidden="1" x14ac:dyDescent="0.25">
      <c r="A271" s="134" t="s">
        <v>823</v>
      </c>
      <c r="B271" s="70" t="s">
        <v>8</v>
      </c>
      <c r="C271" s="39"/>
      <c r="D271" s="39"/>
      <c r="E271" s="39"/>
      <c r="F271" s="39"/>
      <c r="G271" s="39"/>
      <c r="H271" s="65"/>
    </row>
    <row r="272" spans="1:8" s="64" customFormat="1" hidden="1" x14ac:dyDescent="0.25">
      <c r="A272" s="134" t="s">
        <v>824</v>
      </c>
      <c r="B272" s="70" t="s">
        <v>756</v>
      </c>
      <c r="C272" s="39"/>
      <c r="D272" s="39"/>
      <c r="E272" s="39"/>
      <c r="F272" s="39"/>
      <c r="G272" s="39"/>
      <c r="H272" s="65"/>
    </row>
    <row r="273" spans="1:8" s="64" customFormat="1" hidden="1" x14ac:dyDescent="0.25">
      <c r="A273" s="134" t="s">
        <v>825</v>
      </c>
      <c r="B273" s="70" t="s">
        <v>4</v>
      </c>
      <c r="C273" s="39"/>
      <c r="D273" s="39"/>
      <c r="E273" s="39"/>
      <c r="F273" s="39"/>
      <c r="G273" s="39"/>
      <c r="H273" s="65"/>
    </row>
    <row r="274" spans="1:8" s="64" customFormat="1" hidden="1" x14ac:dyDescent="0.25">
      <c r="A274" s="134" t="s">
        <v>826</v>
      </c>
      <c r="B274" s="70" t="s">
        <v>3</v>
      </c>
      <c r="C274" s="39"/>
      <c r="D274" s="39"/>
      <c r="E274" s="39"/>
      <c r="F274" s="39"/>
      <c r="G274" s="39"/>
      <c r="H274" s="65"/>
    </row>
    <row r="275" spans="1:8" s="64" customFormat="1" hidden="1" x14ac:dyDescent="0.25">
      <c r="A275" s="134" t="s">
        <v>827</v>
      </c>
      <c r="B275" s="70" t="s">
        <v>5</v>
      </c>
      <c r="C275" s="39"/>
      <c r="D275" s="39"/>
      <c r="E275" s="39"/>
      <c r="F275" s="39"/>
      <c r="G275" s="39"/>
      <c r="H275" s="65"/>
    </row>
    <row r="276" spans="1:8" s="64" customFormat="1" hidden="1" x14ac:dyDescent="0.25">
      <c r="A276" s="134" t="s">
        <v>828</v>
      </c>
      <c r="B276" s="70" t="s">
        <v>6</v>
      </c>
      <c r="C276" s="39"/>
      <c r="D276" s="39"/>
      <c r="E276" s="39"/>
      <c r="F276" s="39"/>
      <c r="G276" s="39"/>
      <c r="H276" s="65"/>
    </row>
    <row r="277" spans="1:8" s="64" customFormat="1" hidden="1" x14ac:dyDescent="0.25">
      <c r="A277" s="134" t="s">
        <v>829</v>
      </c>
      <c r="B277" s="70" t="s">
        <v>7</v>
      </c>
      <c r="C277" s="39"/>
      <c r="D277" s="39"/>
      <c r="E277" s="39"/>
      <c r="F277" s="39"/>
      <c r="G277" s="39"/>
      <c r="H277" s="65"/>
    </row>
    <row r="278" spans="1:8" s="64" customFormat="1" hidden="1" x14ac:dyDescent="0.25">
      <c r="A278" s="134" t="s">
        <v>830</v>
      </c>
      <c r="B278" s="70" t="s">
        <v>8</v>
      </c>
      <c r="C278" s="39"/>
      <c r="D278" s="39"/>
      <c r="E278" s="39"/>
      <c r="F278" s="39"/>
      <c r="G278" s="39"/>
      <c r="H278" s="65"/>
    </row>
    <row r="279" spans="1:8" s="64" customFormat="1" hidden="1" x14ac:dyDescent="0.25">
      <c r="A279" s="68" t="s">
        <v>831</v>
      </c>
      <c r="B279" s="129" t="s">
        <v>764</v>
      </c>
      <c r="C279" s="41"/>
      <c r="D279" s="41"/>
      <c r="E279" s="43"/>
      <c r="F279" s="44"/>
      <c r="G279" s="45"/>
      <c r="H279" s="65"/>
    </row>
    <row r="280" spans="1:8" s="64" customFormat="1" hidden="1" x14ac:dyDescent="0.25">
      <c r="A280" s="134" t="s">
        <v>832</v>
      </c>
      <c r="B280" s="70" t="s">
        <v>748</v>
      </c>
      <c r="C280" s="39"/>
      <c r="D280" s="39"/>
      <c r="E280" s="39"/>
      <c r="F280" s="39"/>
      <c r="G280" s="39"/>
      <c r="H280" s="65"/>
    </row>
    <row r="281" spans="1:8" s="64" customFormat="1" hidden="1" x14ac:dyDescent="0.25">
      <c r="A281" s="134" t="s">
        <v>833</v>
      </c>
      <c r="B281" s="70" t="s">
        <v>4</v>
      </c>
      <c r="C281" s="39"/>
      <c r="D281" s="39"/>
      <c r="E281" s="39"/>
      <c r="F281" s="39"/>
      <c r="G281" s="39"/>
      <c r="H281" s="65"/>
    </row>
    <row r="282" spans="1:8" s="64" customFormat="1" hidden="1" x14ac:dyDescent="0.25">
      <c r="A282" s="134" t="s">
        <v>834</v>
      </c>
      <c r="B282" s="70" t="s">
        <v>3</v>
      </c>
      <c r="C282" s="39"/>
      <c r="D282" s="39"/>
      <c r="E282" s="39"/>
      <c r="F282" s="39"/>
      <c r="G282" s="39"/>
      <c r="H282" s="65"/>
    </row>
    <row r="283" spans="1:8" s="64" customFormat="1" hidden="1" x14ac:dyDescent="0.25">
      <c r="A283" s="134" t="s">
        <v>835</v>
      </c>
      <c r="B283" s="70" t="s">
        <v>5</v>
      </c>
      <c r="C283" s="39"/>
      <c r="D283" s="39"/>
      <c r="E283" s="39"/>
      <c r="F283" s="39"/>
      <c r="G283" s="39"/>
      <c r="H283" s="65"/>
    </row>
    <row r="284" spans="1:8" s="64" customFormat="1" hidden="1" x14ac:dyDescent="0.25">
      <c r="A284" s="134" t="s">
        <v>836</v>
      </c>
      <c r="B284" s="70" t="s">
        <v>6</v>
      </c>
      <c r="C284" s="39"/>
      <c r="D284" s="39"/>
      <c r="E284" s="39"/>
      <c r="F284" s="39"/>
      <c r="G284" s="39"/>
      <c r="H284" s="65"/>
    </row>
    <row r="285" spans="1:8" s="64" customFormat="1" hidden="1" x14ac:dyDescent="0.25">
      <c r="A285" s="134" t="s">
        <v>837</v>
      </c>
      <c r="B285" s="70" t="s">
        <v>7</v>
      </c>
      <c r="C285" s="39"/>
      <c r="D285" s="39"/>
      <c r="E285" s="39"/>
      <c r="F285" s="39"/>
      <c r="G285" s="39"/>
      <c r="H285" s="65"/>
    </row>
    <row r="286" spans="1:8" s="64" customFormat="1" hidden="1" x14ac:dyDescent="0.25">
      <c r="A286" s="134" t="s">
        <v>838</v>
      </c>
      <c r="B286" s="70" t="s">
        <v>8</v>
      </c>
      <c r="C286" s="39"/>
      <c r="D286" s="39"/>
      <c r="E286" s="39"/>
      <c r="F286" s="39"/>
      <c r="G286" s="39"/>
      <c r="H286" s="65"/>
    </row>
    <row r="287" spans="1:8" s="64" customFormat="1" hidden="1" x14ac:dyDescent="0.25">
      <c r="A287" s="134" t="s">
        <v>839</v>
      </c>
      <c r="B287" s="70" t="s">
        <v>756</v>
      </c>
      <c r="C287" s="39"/>
      <c r="D287" s="39"/>
      <c r="E287" s="39"/>
      <c r="F287" s="39"/>
      <c r="G287" s="39"/>
      <c r="H287" s="65"/>
    </row>
    <row r="288" spans="1:8" s="64" customFormat="1" hidden="1" x14ac:dyDescent="0.25">
      <c r="A288" s="134" t="s">
        <v>840</v>
      </c>
      <c r="B288" s="70" t="s">
        <v>4</v>
      </c>
      <c r="C288" s="39"/>
      <c r="D288" s="39"/>
      <c r="E288" s="39"/>
      <c r="F288" s="39"/>
      <c r="G288" s="39"/>
      <c r="H288" s="65"/>
    </row>
    <row r="289" spans="1:8" s="64" customFormat="1" hidden="1" x14ac:dyDescent="0.25">
      <c r="A289" s="134" t="s">
        <v>841</v>
      </c>
      <c r="B289" s="70" t="s">
        <v>3</v>
      </c>
      <c r="C289" s="39"/>
      <c r="D289" s="39"/>
      <c r="E289" s="39"/>
      <c r="F289" s="39"/>
      <c r="G289" s="39"/>
      <c r="H289" s="65"/>
    </row>
    <row r="290" spans="1:8" s="64" customFormat="1" hidden="1" x14ac:dyDescent="0.25">
      <c r="A290" s="134" t="s">
        <v>842</v>
      </c>
      <c r="B290" s="70" t="s">
        <v>5</v>
      </c>
      <c r="C290" s="39"/>
      <c r="D290" s="39"/>
      <c r="E290" s="39"/>
      <c r="F290" s="39"/>
      <c r="G290" s="39"/>
      <c r="H290" s="65"/>
    </row>
    <row r="291" spans="1:8" s="64" customFormat="1" hidden="1" x14ac:dyDescent="0.25">
      <c r="A291" s="134" t="s">
        <v>843</v>
      </c>
      <c r="B291" s="70" t="s">
        <v>6</v>
      </c>
      <c r="C291" s="39"/>
      <c r="D291" s="39"/>
      <c r="E291" s="39"/>
      <c r="F291" s="39"/>
      <c r="G291" s="39"/>
      <c r="H291" s="65"/>
    </row>
    <row r="292" spans="1:8" s="64" customFormat="1" hidden="1" x14ac:dyDescent="0.25">
      <c r="A292" s="134" t="s">
        <v>844</v>
      </c>
      <c r="B292" s="70" t="s">
        <v>7</v>
      </c>
      <c r="C292" s="39"/>
      <c r="D292" s="39"/>
      <c r="E292" s="39"/>
      <c r="F292" s="39"/>
      <c r="G292" s="39"/>
      <c r="H292" s="65"/>
    </row>
    <row r="293" spans="1:8" s="64" customFormat="1" hidden="1" x14ac:dyDescent="0.25">
      <c r="A293" s="134" t="s">
        <v>845</v>
      </c>
      <c r="B293" s="70" t="s">
        <v>8</v>
      </c>
      <c r="C293" s="39"/>
      <c r="D293" s="39"/>
      <c r="E293" s="39"/>
      <c r="F293" s="39"/>
      <c r="G293" s="39"/>
      <c r="H293" s="65"/>
    </row>
    <row r="294" spans="1:8" s="64" customFormat="1" hidden="1" x14ac:dyDescent="0.25">
      <c r="A294" s="68" t="s">
        <v>846</v>
      </c>
      <c r="B294" s="129" t="s">
        <v>847</v>
      </c>
      <c r="C294" s="129"/>
      <c r="D294" s="129"/>
      <c r="E294" s="130"/>
      <c r="F294" s="129"/>
      <c r="G294" s="129"/>
      <c r="H294" s="65"/>
    </row>
    <row r="295" spans="1:8" s="64" customFormat="1" hidden="1" x14ac:dyDescent="0.25">
      <c r="A295" s="68" t="s">
        <v>848</v>
      </c>
      <c r="B295" s="129" t="s">
        <v>746</v>
      </c>
      <c r="C295" s="41"/>
      <c r="D295" s="41"/>
      <c r="E295" s="43"/>
      <c r="F295" s="44"/>
      <c r="G295" s="45"/>
      <c r="H295" s="65"/>
    </row>
    <row r="296" spans="1:8" s="64" customFormat="1" hidden="1" x14ac:dyDescent="0.25">
      <c r="A296" s="134" t="s">
        <v>849</v>
      </c>
      <c r="B296" s="70" t="s">
        <v>748</v>
      </c>
      <c r="C296" s="39"/>
      <c r="D296" s="39"/>
      <c r="E296" s="39"/>
      <c r="F296" s="39"/>
      <c r="G296" s="39"/>
      <c r="H296" s="65"/>
    </row>
    <row r="297" spans="1:8" s="64" customFormat="1" hidden="1" x14ac:dyDescent="0.25">
      <c r="A297" s="134" t="s">
        <v>850</v>
      </c>
      <c r="B297" s="70" t="s">
        <v>4</v>
      </c>
      <c r="C297" s="39"/>
      <c r="D297" s="39"/>
      <c r="E297" s="39"/>
      <c r="F297" s="39"/>
      <c r="G297" s="39"/>
      <c r="H297" s="65"/>
    </row>
    <row r="298" spans="1:8" s="64" customFormat="1" hidden="1" x14ac:dyDescent="0.25">
      <c r="A298" s="134" t="s">
        <v>851</v>
      </c>
      <c r="B298" s="70" t="s">
        <v>3</v>
      </c>
      <c r="C298" s="39"/>
      <c r="D298" s="39"/>
      <c r="E298" s="39"/>
      <c r="F298" s="39"/>
      <c r="G298" s="39"/>
      <c r="H298" s="65"/>
    </row>
    <row r="299" spans="1:8" s="64" customFormat="1" hidden="1" x14ac:dyDescent="0.25">
      <c r="A299" s="134" t="s">
        <v>852</v>
      </c>
      <c r="B299" s="70" t="s">
        <v>5</v>
      </c>
      <c r="C299" s="39"/>
      <c r="D299" s="39"/>
      <c r="E299" s="39"/>
      <c r="F299" s="39"/>
      <c r="G299" s="39"/>
      <c r="H299" s="65"/>
    </row>
    <row r="300" spans="1:8" s="64" customFormat="1" hidden="1" x14ac:dyDescent="0.25">
      <c r="A300" s="134" t="s">
        <v>853</v>
      </c>
      <c r="B300" s="70" t="s">
        <v>6</v>
      </c>
      <c r="C300" s="39"/>
      <c r="D300" s="39"/>
      <c r="E300" s="39"/>
      <c r="F300" s="39"/>
      <c r="G300" s="39"/>
      <c r="H300" s="65"/>
    </row>
    <row r="301" spans="1:8" s="64" customFormat="1" hidden="1" x14ac:dyDescent="0.25">
      <c r="A301" s="134" t="s">
        <v>854</v>
      </c>
      <c r="B301" s="70" t="s">
        <v>7</v>
      </c>
      <c r="C301" s="39"/>
      <c r="D301" s="39"/>
      <c r="E301" s="39"/>
      <c r="F301" s="39"/>
      <c r="G301" s="39"/>
      <c r="H301" s="65"/>
    </row>
    <row r="302" spans="1:8" s="64" customFormat="1" hidden="1" x14ac:dyDescent="0.25">
      <c r="A302" s="134" t="s">
        <v>855</v>
      </c>
      <c r="B302" s="70" t="s">
        <v>8</v>
      </c>
      <c r="C302" s="39"/>
      <c r="D302" s="39"/>
      <c r="E302" s="39"/>
      <c r="F302" s="39"/>
      <c r="G302" s="39"/>
      <c r="H302" s="65"/>
    </row>
    <row r="303" spans="1:8" s="64" customFormat="1" hidden="1" x14ac:dyDescent="0.25">
      <c r="A303" s="134" t="s">
        <v>856</v>
      </c>
      <c r="B303" s="70" t="s">
        <v>756</v>
      </c>
      <c r="C303" s="39"/>
      <c r="D303" s="39"/>
      <c r="E303" s="39"/>
      <c r="F303" s="39"/>
      <c r="G303" s="39"/>
      <c r="H303" s="65"/>
    </row>
    <row r="304" spans="1:8" s="64" customFormat="1" hidden="1" x14ac:dyDescent="0.25">
      <c r="A304" s="134" t="s">
        <v>857</v>
      </c>
      <c r="B304" s="70" t="s">
        <v>4</v>
      </c>
      <c r="C304" s="39"/>
      <c r="D304" s="39"/>
      <c r="E304" s="39"/>
      <c r="F304" s="39"/>
      <c r="G304" s="39"/>
      <c r="H304" s="65"/>
    </row>
    <row r="305" spans="1:8" s="64" customFormat="1" hidden="1" x14ac:dyDescent="0.25">
      <c r="A305" s="134" t="s">
        <v>858</v>
      </c>
      <c r="B305" s="70" t="s">
        <v>3</v>
      </c>
      <c r="C305" s="39"/>
      <c r="D305" s="39"/>
      <c r="E305" s="39"/>
      <c r="F305" s="39"/>
      <c r="G305" s="39"/>
      <c r="H305" s="65"/>
    </row>
    <row r="306" spans="1:8" s="64" customFormat="1" hidden="1" x14ac:dyDescent="0.25">
      <c r="A306" s="134" t="s">
        <v>859</v>
      </c>
      <c r="B306" s="70" t="s">
        <v>5</v>
      </c>
      <c r="C306" s="39"/>
      <c r="D306" s="39"/>
      <c r="E306" s="39"/>
      <c r="F306" s="39"/>
      <c r="G306" s="39"/>
      <c r="H306" s="65"/>
    </row>
    <row r="307" spans="1:8" s="64" customFormat="1" hidden="1" x14ac:dyDescent="0.25">
      <c r="A307" s="134" t="s">
        <v>860</v>
      </c>
      <c r="B307" s="70" t="s">
        <v>6</v>
      </c>
      <c r="C307" s="39"/>
      <c r="D307" s="39"/>
      <c r="E307" s="39"/>
      <c r="F307" s="39"/>
      <c r="G307" s="39"/>
      <c r="H307" s="65"/>
    </row>
    <row r="308" spans="1:8" s="64" customFormat="1" hidden="1" x14ac:dyDescent="0.25">
      <c r="A308" s="134" t="s">
        <v>861</v>
      </c>
      <c r="B308" s="70" t="s">
        <v>7</v>
      </c>
      <c r="C308" s="39"/>
      <c r="D308" s="39"/>
      <c r="E308" s="39"/>
      <c r="F308" s="39"/>
      <c r="G308" s="39"/>
      <c r="H308" s="65"/>
    </row>
    <row r="309" spans="1:8" s="64" customFormat="1" hidden="1" x14ac:dyDescent="0.25">
      <c r="A309" s="134" t="s">
        <v>862</v>
      </c>
      <c r="B309" s="70" t="s">
        <v>8</v>
      </c>
      <c r="C309" s="39"/>
      <c r="D309" s="39"/>
      <c r="E309" s="39"/>
      <c r="F309" s="39"/>
      <c r="G309" s="39"/>
      <c r="H309" s="65"/>
    </row>
    <row r="310" spans="1:8" s="64" customFormat="1" hidden="1" x14ac:dyDescent="0.25">
      <c r="A310" s="68" t="s">
        <v>863</v>
      </c>
      <c r="B310" s="129" t="s">
        <v>764</v>
      </c>
      <c r="C310" s="41"/>
      <c r="D310" s="41"/>
      <c r="E310" s="43"/>
      <c r="F310" s="44"/>
      <c r="G310" s="45"/>
      <c r="H310" s="65"/>
    </row>
    <row r="311" spans="1:8" s="64" customFormat="1" hidden="1" x14ac:dyDescent="0.25">
      <c r="A311" s="134" t="s">
        <v>864</v>
      </c>
      <c r="B311" s="70" t="s">
        <v>748</v>
      </c>
      <c r="C311" s="39"/>
      <c r="D311" s="39"/>
      <c r="E311" s="39"/>
      <c r="F311" s="39"/>
      <c r="G311" s="39"/>
      <c r="H311" s="65"/>
    </row>
    <row r="312" spans="1:8" s="64" customFormat="1" hidden="1" x14ac:dyDescent="0.25">
      <c r="A312" s="134" t="s">
        <v>865</v>
      </c>
      <c r="B312" s="70" t="s">
        <v>4</v>
      </c>
      <c r="C312" s="39"/>
      <c r="D312" s="39"/>
      <c r="E312" s="39"/>
      <c r="F312" s="39"/>
      <c r="G312" s="39"/>
      <c r="H312" s="65"/>
    </row>
    <row r="313" spans="1:8" s="64" customFormat="1" hidden="1" x14ac:dyDescent="0.25">
      <c r="A313" s="134" t="s">
        <v>866</v>
      </c>
      <c r="B313" s="70" t="s">
        <v>3</v>
      </c>
      <c r="C313" s="39"/>
      <c r="D313" s="39"/>
      <c r="E313" s="39"/>
      <c r="F313" s="39"/>
      <c r="G313" s="39"/>
      <c r="H313" s="65"/>
    </row>
    <row r="314" spans="1:8" s="64" customFormat="1" hidden="1" x14ac:dyDescent="0.25">
      <c r="A314" s="134" t="s">
        <v>867</v>
      </c>
      <c r="B314" s="70" t="s">
        <v>5</v>
      </c>
      <c r="C314" s="39"/>
      <c r="D314" s="39"/>
      <c r="E314" s="39"/>
      <c r="F314" s="39"/>
      <c r="G314" s="39"/>
      <c r="H314" s="65"/>
    </row>
    <row r="315" spans="1:8" s="64" customFormat="1" hidden="1" x14ac:dyDescent="0.25">
      <c r="A315" s="134" t="s">
        <v>868</v>
      </c>
      <c r="B315" s="70" t="s">
        <v>6</v>
      </c>
      <c r="C315" s="39"/>
      <c r="D315" s="39"/>
      <c r="E315" s="39"/>
      <c r="F315" s="39"/>
      <c r="G315" s="39"/>
      <c r="H315" s="65"/>
    </row>
    <row r="316" spans="1:8" s="64" customFormat="1" hidden="1" x14ac:dyDescent="0.25">
      <c r="A316" s="134" t="s">
        <v>869</v>
      </c>
      <c r="B316" s="70" t="s">
        <v>7</v>
      </c>
      <c r="C316" s="39"/>
      <c r="D316" s="39"/>
      <c r="E316" s="39"/>
      <c r="F316" s="39"/>
      <c r="G316" s="39"/>
      <c r="H316" s="65"/>
    </row>
    <row r="317" spans="1:8" s="64" customFormat="1" hidden="1" x14ac:dyDescent="0.25">
      <c r="A317" s="134" t="s">
        <v>870</v>
      </c>
      <c r="B317" s="70" t="s">
        <v>8</v>
      </c>
      <c r="C317" s="39"/>
      <c r="D317" s="39"/>
      <c r="E317" s="39"/>
      <c r="F317" s="39"/>
      <c r="G317" s="39"/>
      <c r="H317" s="65"/>
    </row>
    <row r="318" spans="1:8" s="64" customFormat="1" hidden="1" x14ac:dyDescent="0.25">
      <c r="A318" s="134" t="s">
        <v>871</v>
      </c>
      <c r="B318" s="70" t="s">
        <v>756</v>
      </c>
      <c r="C318" s="39"/>
      <c r="D318" s="39"/>
      <c r="E318" s="39"/>
      <c r="F318" s="39"/>
      <c r="G318" s="39"/>
      <c r="H318" s="65"/>
    </row>
    <row r="319" spans="1:8" s="64" customFormat="1" hidden="1" x14ac:dyDescent="0.25">
      <c r="A319" s="134" t="s">
        <v>872</v>
      </c>
      <c r="B319" s="70" t="s">
        <v>4</v>
      </c>
      <c r="C319" s="39"/>
      <c r="D319" s="39"/>
      <c r="E319" s="39"/>
      <c r="F319" s="39"/>
      <c r="G319" s="39"/>
      <c r="H319" s="65"/>
    </row>
    <row r="320" spans="1:8" s="64" customFormat="1" hidden="1" x14ac:dyDescent="0.25">
      <c r="A320" s="134" t="s">
        <v>873</v>
      </c>
      <c r="B320" s="70" t="s">
        <v>3</v>
      </c>
      <c r="C320" s="39"/>
      <c r="D320" s="39"/>
      <c r="E320" s="39"/>
      <c r="F320" s="39"/>
      <c r="G320" s="39"/>
      <c r="H320" s="65"/>
    </row>
    <row r="321" spans="1:8" s="64" customFormat="1" hidden="1" x14ac:dyDescent="0.25">
      <c r="A321" s="134" t="s">
        <v>874</v>
      </c>
      <c r="B321" s="70" t="s">
        <v>5</v>
      </c>
      <c r="C321" s="39"/>
      <c r="D321" s="39"/>
      <c r="E321" s="39"/>
      <c r="F321" s="39"/>
      <c r="G321" s="39"/>
      <c r="H321" s="65"/>
    </row>
    <row r="322" spans="1:8" s="64" customFormat="1" hidden="1" x14ac:dyDescent="0.25">
      <c r="A322" s="134" t="s">
        <v>875</v>
      </c>
      <c r="B322" s="70" t="s">
        <v>6</v>
      </c>
      <c r="C322" s="39"/>
      <c r="D322" s="39"/>
      <c r="E322" s="39"/>
      <c r="F322" s="39"/>
      <c r="G322" s="39"/>
      <c r="H322" s="65"/>
    </row>
    <row r="323" spans="1:8" s="64" customFormat="1" hidden="1" x14ac:dyDescent="0.25">
      <c r="A323" s="134" t="s">
        <v>876</v>
      </c>
      <c r="B323" s="70" t="s">
        <v>7</v>
      </c>
      <c r="C323" s="39"/>
      <c r="D323" s="39"/>
      <c r="E323" s="39"/>
      <c r="F323" s="39"/>
      <c r="G323" s="39"/>
      <c r="H323" s="65"/>
    </row>
    <row r="324" spans="1:8" s="64" customFormat="1" hidden="1" x14ac:dyDescent="0.25">
      <c r="A324" s="134" t="s">
        <v>877</v>
      </c>
      <c r="B324" s="70" t="s">
        <v>8</v>
      </c>
      <c r="C324" s="39"/>
      <c r="D324" s="39"/>
      <c r="E324" s="39"/>
      <c r="F324" s="39"/>
      <c r="G324" s="39"/>
      <c r="H324" s="65"/>
    </row>
    <row r="325" spans="1:8" s="64" customFormat="1" hidden="1" x14ac:dyDescent="0.25">
      <c r="A325" s="68" t="s">
        <v>878</v>
      </c>
      <c r="B325" s="129" t="s">
        <v>879</v>
      </c>
      <c r="C325" s="129"/>
      <c r="D325" s="129"/>
      <c r="E325" s="130"/>
      <c r="F325" s="129"/>
      <c r="G325" s="129"/>
      <c r="H325" s="65"/>
    </row>
    <row r="326" spans="1:8" s="64" customFormat="1" hidden="1" x14ac:dyDescent="0.25">
      <c r="A326" s="68" t="s">
        <v>880</v>
      </c>
      <c r="B326" s="129" t="s">
        <v>746</v>
      </c>
      <c r="C326" s="41"/>
      <c r="D326" s="41"/>
      <c r="E326" s="43"/>
      <c r="F326" s="44"/>
      <c r="G326" s="45"/>
      <c r="H326" s="65"/>
    </row>
    <row r="327" spans="1:8" s="64" customFormat="1" hidden="1" x14ac:dyDescent="0.25">
      <c r="A327" s="134" t="s">
        <v>881</v>
      </c>
      <c r="B327" s="70" t="s">
        <v>748</v>
      </c>
      <c r="C327" s="39"/>
      <c r="D327" s="39"/>
      <c r="E327" s="39"/>
      <c r="F327" s="39"/>
      <c r="G327" s="39"/>
      <c r="H327" s="65"/>
    </row>
    <row r="328" spans="1:8" s="64" customFormat="1" hidden="1" x14ac:dyDescent="0.25">
      <c r="A328" s="134" t="s">
        <v>882</v>
      </c>
      <c r="B328" s="70" t="s">
        <v>4</v>
      </c>
      <c r="C328" s="39"/>
      <c r="D328" s="39"/>
      <c r="E328" s="39"/>
      <c r="F328" s="39"/>
      <c r="G328" s="39"/>
      <c r="H328" s="65"/>
    </row>
    <row r="329" spans="1:8" s="64" customFormat="1" hidden="1" x14ac:dyDescent="0.25">
      <c r="A329" s="134" t="s">
        <v>883</v>
      </c>
      <c r="B329" s="70" t="s">
        <v>3</v>
      </c>
      <c r="C329" s="39"/>
      <c r="D329" s="39"/>
      <c r="E329" s="39"/>
      <c r="F329" s="39"/>
      <c r="G329" s="39"/>
      <c r="H329" s="65"/>
    </row>
    <row r="330" spans="1:8" s="64" customFormat="1" hidden="1" x14ac:dyDescent="0.25">
      <c r="A330" s="134" t="s">
        <v>884</v>
      </c>
      <c r="B330" s="70" t="s">
        <v>5</v>
      </c>
      <c r="C330" s="39"/>
      <c r="D330" s="39"/>
      <c r="E330" s="39"/>
      <c r="F330" s="39"/>
      <c r="G330" s="39"/>
      <c r="H330" s="65"/>
    </row>
    <row r="331" spans="1:8" s="64" customFormat="1" hidden="1" x14ac:dyDescent="0.25">
      <c r="A331" s="134" t="s">
        <v>885</v>
      </c>
      <c r="B331" s="70" t="s">
        <v>6</v>
      </c>
      <c r="C331" s="39"/>
      <c r="D331" s="39"/>
      <c r="E331" s="39"/>
      <c r="F331" s="39"/>
      <c r="G331" s="39"/>
      <c r="H331" s="65"/>
    </row>
    <row r="332" spans="1:8" s="64" customFormat="1" hidden="1" x14ac:dyDescent="0.25">
      <c r="A332" s="134" t="s">
        <v>886</v>
      </c>
      <c r="B332" s="70" t="s">
        <v>7</v>
      </c>
      <c r="C332" s="39"/>
      <c r="D332" s="39"/>
      <c r="E332" s="39"/>
      <c r="F332" s="39"/>
      <c r="G332" s="39"/>
      <c r="H332" s="65"/>
    </row>
    <row r="333" spans="1:8" s="64" customFormat="1" hidden="1" x14ac:dyDescent="0.25">
      <c r="A333" s="134" t="s">
        <v>887</v>
      </c>
      <c r="B333" s="70" t="s">
        <v>8</v>
      </c>
      <c r="C333" s="39"/>
      <c r="D333" s="39"/>
      <c r="E333" s="39"/>
      <c r="F333" s="39"/>
      <c r="G333" s="39"/>
      <c r="H333" s="65"/>
    </row>
    <row r="334" spans="1:8" s="64" customFormat="1" hidden="1" x14ac:dyDescent="0.25">
      <c r="A334" s="134" t="s">
        <v>888</v>
      </c>
      <c r="B334" s="70" t="s">
        <v>756</v>
      </c>
      <c r="C334" s="39"/>
      <c r="D334" s="39"/>
      <c r="E334" s="39"/>
      <c r="F334" s="39"/>
      <c r="G334" s="39"/>
      <c r="H334" s="65"/>
    </row>
    <row r="335" spans="1:8" s="64" customFormat="1" hidden="1" x14ac:dyDescent="0.25">
      <c r="A335" s="134" t="s">
        <v>889</v>
      </c>
      <c r="B335" s="70" t="s">
        <v>4</v>
      </c>
      <c r="C335" s="39"/>
      <c r="D335" s="39"/>
      <c r="E335" s="39"/>
      <c r="F335" s="39"/>
      <c r="G335" s="39"/>
      <c r="H335" s="65"/>
    </row>
    <row r="336" spans="1:8" s="64" customFormat="1" hidden="1" x14ac:dyDescent="0.25">
      <c r="A336" s="134" t="s">
        <v>890</v>
      </c>
      <c r="B336" s="70" t="s">
        <v>3</v>
      </c>
      <c r="C336" s="39"/>
      <c r="D336" s="39"/>
      <c r="E336" s="39"/>
      <c r="F336" s="39"/>
      <c r="G336" s="39"/>
      <c r="H336" s="65"/>
    </row>
    <row r="337" spans="1:8" s="64" customFormat="1" hidden="1" x14ac:dyDescent="0.25">
      <c r="A337" s="134" t="s">
        <v>891</v>
      </c>
      <c r="B337" s="70" t="s">
        <v>5</v>
      </c>
      <c r="C337" s="39"/>
      <c r="D337" s="39"/>
      <c r="E337" s="39"/>
      <c r="F337" s="39"/>
      <c r="G337" s="39"/>
      <c r="H337" s="65"/>
    </row>
    <row r="338" spans="1:8" s="64" customFormat="1" hidden="1" x14ac:dyDescent="0.25">
      <c r="A338" s="134" t="s">
        <v>892</v>
      </c>
      <c r="B338" s="70" t="s">
        <v>6</v>
      </c>
      <c r="C338" s="39"/>
      <c r="D338" s="39"/>
      <c r="E338" s="39"/>
      <c r="F338" s="39"/>
      <c r="G338" s="39"/>
      <c r="H338" s="65"/>
    </row>
    <row r="339" spans="1:8" s="64" customFormat="1" hidden="1" x14ac:dyDescent="0.25">
      <c r="A339" s="134" t="s">
        <v>893</v>
      </c>
      <c r="B339" s="70" t="s">
        <v>7</v>
      </c>
      <c r="C339" s="39"/>
      <c r="D339" s="39"/>
      <c r="E339" s="39"/>
      <c r="F339" s="39"/>
      <c r="G339" s="39"/>
      <c r="H339" s="65"/>
    </row>
    <row r="340" spans="1:8" s="64" customFormat="1" hidden="1" x14ac:dyDescent="0.25">
      <c r="A340" s="134" t="s">
        <v>894</v>
      </c>
      <c r="B340" s="70" t="s">
        <v>8</v>
      </c>
      <c r="C340" s="39"/>
      <c r="D340" s="39"/>
      <c r="E340" s="39"/>
      <c r="F340" s="39"/>
      <c r="G340" s="39"/>
      <c r="H340" s="65"/>
    </row>
    <row r="341" spans="1:8" s="64" customFormat="1" hidden="1" x14ac:dyDescent="0.25">
      <c r="A341" s="68" t="s">
        <v>895</v>
      </c>
      <c r="B341" s="129" t="s">
        <v>764</v>
      </c>
      <c r="C341" s="41"/>
      <c r="D341" s="41"/>
      <c r="E341" s="43"/>
      <c r="F341" s="44"/>
      <c r="G341" s="45"/>
      <c r="H341" s="65"/>
    </row>
    <row r="342" spans="1:8" s="64" customFormat="1" hidden="1" x14ac:dyDescent="0.25">
      <c r="A342" s="134" t="s">
        <v>896</v>
      </c>
      <c r="B342" s="70" t="s">
        <v>748</v>
      </c>
      <c r="C342" s="39"/>
      <c r="D342" s="39"/>
      <c r="E342" s="39"/>
      <c r="F342" s="39"/>
      <c r="G342" s="39"/>
      <c r="H342" s="65"/>
    </row>
    <row r="343" spans="1:8" s="64" customFormat="1" hidden="1" x14ac:dyDescent="0.25">
      <c r="A343" s="134" t="s">
        <v>897</v>
      </c>
      <c r="B343" s="70" t="s">
        <v>4</v>
      </c>
      <c r="C343" s="39"/>
      <c r="D343" s="39"/>
      <c r="E343" s="39"/>
      <c r="F343" s="39"/>
      <c r="G343" s="39"/>
      <c r="H343" s="65"/>
    </row>
    <row r="344" spans="1:8" s="64" customFormat="1" hidden="1" x14ac:dyDescent="0.25">
      <c r="A344" s="134" t="s">
        <v>898</v>
      </c>
      <c r="B344" s="70" t="s">
        <v>3</v>
      </c>
      <c r="C344" s="39"/>
      <c r="D344" s="39"/>
      <c r="E344" s="39"/>
      <c r="F344" s="39"/>
      <c r="G344" s="39"/>
      <c r="H344" s="65"/>
    </row>
    <row r="345" spans="1:8" s="64" customFormat="1" hidden="1" x14ac:dyDescent="0.25">
      <c r="A345" s="134" t="s">
        <v>899</v>
      </c>
      <c r="B345" s="70" t="s">
        <v>5</v>
      </c>
      <c r="C345" s="39"/>
      <c r="D345" s="39"/>
      <c r="E345" s="39"/>
      <c r="F345" s="39"/>
      <c r="G345" s="39"/>
      <c r="H345" s="65"/>
    </row>
    <row r="346" spans="1:8" s="64" customFormat="1" hidden="1" x14ac:dyDescent="0.25">
      <c r="A346" s="134" t="s">
        <v>900</v>
      </c>
      <c r="B346" s="70" t="s">
        <v>6</v>
      </c>
      <c r="C346" s="39"/>
      <c r="D346" s="39"/>
      <c r="E346" s="39"/>
      <c r="F346" s="39"/>
      <c r="G346" s="39"/>
      <c r="H346" s="65"/>
    </row>
    <row r="347" spans="1:8" s="64" customFormat="1" hidden="1" x14ac:dyDescent="0.25">
      <c r="A347" s="134" t="s">
        <v>901</v>
      </c>
      <c r="B347" s="70" t="s">
        <v>7</v>
      </c>
      <c r="C347" s="39"/>
      <c r="D347" s="39"/>
      <c r="E347" s="39"/>
      <c r="F347" s="39"/>
      <c r="G347" s="39"/>
      <c r="H347" s="65"/>
    </row>
    <row r="348" spans="1:8" s="64" customFormat="1" hidden="1" x14ac:dyDescent="0.25">
      <c r="A348" s="134" t="s">
        <v>902</v>
      </c>
      <c r="B348" s="70" t="s">
        <v>8</v>
      </c>
      <c r="C348" s="39"/>
      <c r="D348" s="39"/>
      <c r="E348" s="39"/>
      <c r="F348" s="39"/>
      <c r="G348" s="39"/>
      <c r="H348" s="65"/>
    </row>
    <row r="349" spans="1:8" s="64" customFormat="1" hidden="1" x14ac:dyDescent="0.25">
      <c r="A349" s="134" t="s">
        <v>903</v>
      </c>
      <c r="B349" s="70" t="s">
        <v>756</v>
      </c>
      <c r="C349" s="39"/>
      <c r="D349" s="39"/>
      <c r="E349" s="39"/>
      <c r="F349" s="39"/>
      <c r="G349" s="39"/>
      <c r="H349" s="65"/>
    </row>
    <row r="350" spans="1:8" s="64" customFormat="1" hidden="1" x14ac:dyDescent="0.25">
      <c r="A350" s="134" t="s">
        <v>904</v>
      </c>
      <c r="B350" s="70" t="s">
        <v>4</v>
      </c>
      <c r="C350" s="39"/>
      <c r="D350" s="39"/>
      <c r="E350" s="39"/>
      <c r="F350" s="39"/>
      <c r="G350" s="39"/>
      <c r="H350" s="65"/>
    </row>
    <row r="351" spans="1:8" s="64" customFormat="1" hidden="1" x14ac:dyDescent="0.25">
      <c r="A351" s="134" t="s">
        <v>905</v>
      </c>
      <c r="B351" s="70" t="s">
        <v>3</v>
      </c>
      <c r="C351" s="39"/>
      <c r="D351" s="39"/>
      <c r="E351" s="39"/>
      <c r="F351" s="39"/>
      <c r="G351" s="39"/>
      <c r="H351" s="65"/>
    </row>
    <row r="352" spans="1:8" s="64" customFormat="1" hidden="1" x14ac:dyDescent="0.25">
      <c r="A352" s="134" t="s">
        <v>906</v>
      </c>
      <c r="B352" s="70" t="s">
        <v>5</v>
      </c>
      <c r="C352" s="39"/>
      <c r="D352" s="39"/>
      <c r="E352" s="39"/>
      <c r="F352" s="39"/>
      <c r="G352" s="39"/>
      <c r="H352" s="65"/>
    </row>
    <row r="353" spans="1:8" s="64" customFormat="1" hidden="1" x14ac:dyDescent="0.25">
      <c r="A353" s="134" t="s">
        <v>907</v>
      </c>
      <c r="B353" s="70" t="s">
        <v>6</v>
      </c>
      <c r="C353" s="39"/>
      <c r="D353" s="39"/>
      <c r="E353" s="39"/>
      <c r="F353" s="39"/>
      <c r="G353" s="39"/>
      <c r="H353" s="65"/>
    </row>
    <row r="354" spans="1:8" s="64" customFormat="1" hidden="1" x14ac:dyDescent="0.25">
      <c r="A354" s="134" t="s">
        <v>908</v>
      </c>
      <c r="B354" s="70" t="s">
        <v>7</v>
      </c>
      <c r="C354" s="39"/>
      <c r="D354" s="39"/>
      <c r="E354" s="39"/>
      <c r="F354" s="39"/>
      <c r="G354" s="39"/>
      <c r="H354" s="65"/>
    </row>
    <row r="355" spans="1:8" s="64" customFormat="1" hidden="1" x14ac:dyDescent="0.25">
      <c r="A355" s="134" t="s">
        <v>909</v>
      </c>
      <c r="B355" s="70" t="s">
        <v>8</v>
      </c>
      <c r="C355" s="39"/>
      <c r="D355" s="39"/>
      <c r="E355" s="39"/>
      <c r="F355" s="39"/>
      <c r="G355" s="39"/>
      <c r="H355" s="65"/>
    </row>
    <row r="356" spans="1:8" s="64" customFormat="1" hidden="1" x14ac:dyDescent="0.25">
      <c r="A356" s="68" t="s">
        <v>910</v>
      </c>
      <c r="B356" s="129" t="s">
        <v>911</v>
      </c>
      <c r="C356" s="129"/>
      <c r="D356" s="129"/>
      <c r="E356" s="130"/>
      <c r="F356" s="129"/>
      <c r="G356" s="129"/>
      <c r="H356" s="65"/>
    </row>
    <row r="357" spans="1:8" s="64" customFormat="1" hidden="1" x14ac:dyDescent="0.25">
      <c r="A357" s="68" t="s">
        <v>912</v>
      </c>
      <c r="B357" s="129" t="s">
        <v>746</v>
      </c>
      <c r="C357" s="41"/>
      <c r="D357" s="41"/>
      <c r="E357" s="43"/>
      <c r="F357" s="44"/>
      <c r="G357" s="45"/>
      <c r="H357" s="65"/>
    </row>
    <row r="358" spans="1:8" s="64" customFormat="1" hidden="1" x14ac:dyDescent="0.25">
      <c r="A358" s="134" t="s">
        <v>913</v>
      </c>
      <c r="B358" s="70" t="s">
        <v>748</v>
      </c>
      <c r="C358" s="39"/>
      <c r="D358" s="39"/>
      <c r="E358" s="39"/>
      <c r="F358" s="39"/>
      <c r="G358" s="39"/>
      <c r="H358" s="65"/>
    </row>
    <row r="359" spans="1:8" s="64" customFormat="1" hidden="1" x14ac:dyDescent="0.25">
      <c r="A359" s="134" t="s">
        <v>914</v>
      </c>
      <c r="B359" s="70" t="s">
        <v>4</v>
      </c>
      <c r="C359" s="39"/>
      <c r="D359" s="39"/>
      <c r="E359" s="39"/>
      <c r="F359" s="39"/>
      <c r="G359" s="39"/>
      <c r="H359" s="65"/>
    </row>
    <row r="360" spans="1:8" s="64" customFormat="1" hidden="1" x14ac:dyDescent="0.25">
      <c r="A360" s="134" t="s">
        <v>915</v>
      </c>
      <c r="B360" s="70" t="s">
        <v>3</v>
      </c>
      <c r="C360" s="39"/>
      <c r="D360" s="39"/>
      <c r="E360" s="39"/>
      <c r="F360" s="39"/>
      <c r="G360" s="39"/>
      <c r="H360" s="65"/>
    </row>
    <row r="361" spans="1:8" s="64" customFormat="1" hidden="1" x14ac:dyDescent="0.25">
      <c r="A361" s="134" t="s">
        <v>916</v>
      </c>
      <c r="B361" s="70" t="s">
        <v>5</v>
      </c>
      <c r="C361" s="39"/>
      <c r="D361" s="39"/>
      <c r="E361" s="39"/>
      <c r="F361" s="39"/>
      <c r="G361" s="39"/>
      <c r="H361" s="65"/>
    </row>
    <row r="362" spans="1:8" s="64" customFormat="1" hidden="1" x14ac:dyDescent="0.25">
      <c r="A362" s="134" t="s">
        <v>917</v>
      </c>
      <c r="B362" s="70" t="s">
        <v>6</v>
      </c>
      <c r="C362" s="39"/>
      <c r="D362" s="39"/>
      <c r="E362" s="39"/>
      <c r="F362" s="39"/>
      <c r="G362" s="39"/>
      <c r="H362" s="65"/>
    </row>
    <row r="363" spans="1:8" s="64" customFormat="1" hidden="1" x14ac:dyDescent="0.25">
      <c r="A363" s="134" t="s">
        <v>918</v>
      </c>
      <c r="B363" s="70" t="s">
        <v>7</v>
      </c>
      <c r="C363" s="39"/>
      <c r="D363" s="39"/>
      <c r="E363" s="39"/>
      <c r="F363" s="39"/>
      <c r="G363" s="39"/>
      <c r="H363" s="65"/>
    </row>
    <row r="364" spans="1:8" s="64" customFormat="1" hidden="1" x14ac:dyDescent="0.25">
      <c r="A364" s="134" t="s">
        <v>919</v>
      </c>
      <c r="B364" s="70" t="s">
        <v>8</v>
      </c>
      <c r="C364" s="39"/>
      <c r="D364" s="39"/>
      <c r="E364" s="39"/>
      <c r="F364" s="39"/>
      <c r="G364" s="39"/>
      <c r="H364" s="65"/>
    </row>
    <row r="365" spans="1:8" s="64" customFormat="1" hidden="1" x14ac:dyDescent="0.25">
      <c r="A365" s="134" t="s">
        <v>920</v>
      </c>
      <c r="B365" s="70" t="s">
        <v>756</v>
      </c>
      <c r="C365" s="39"/>
      <c r="D365" s="39"/>
      <c r="E365" s="39"/>
      <c r="F365" s="39"/>
      <c r="G365" s="39"/>
      <c r="H365" s="65"/>
    </row>
    <row r="366" spans="1:8" s="64" customFormat="1" hidden="1" x14ac:dyDescent="0.25">
      <c r="A366" s="134" t="s">
        <v>921</v>
      </c>
      <c r="B366" s="70" t="s">
        <v>4</v>
      </c>
      <c r="C366" s="39"/>
      <c r="D366" s="39"/>
      <c r="E366" s="39"/>
      <c r="F366" s="39"/>
      <c r="G366" s="39"/>
      <c r="H366" s="65"/>
    </row>
    <row r="367" spans="1:8" s="64" customFormat="1" hidden="1" x14ac:dyDescent="0.25">
      <c r="A367" s="134" t="s">
        <v>922</v>
      </c>
      <c r="B367" s="70" t="s">
        <v>3</v>
      </c>
      <c r="C367" s="39"/>
      <c r="D367" s="39"/>
      <c r="E367" s="39"/>
      <c r="F367" s="39"/>
      <c r="G367" s="39"/>
      <c r="H367" s="65"/>
    </row>
    <row r="368" spans="1:8" s="64" customFormat="1" hidden="1" x14ac:dyDescent="0.25">
      <c r="A368" s="134" t="s">
        <v>923</v>
      </c>
      <c r="B368" s="70" t="s">
        <v>5</v>
      </c>
      <c r="C368" s="39"/>
      <c r="D368" s="39"/>
      <c r="E368" s="39"/>
      <c r="F368" s="39"/>
      <c r="G368" s="39"/>
      <c r="H368" s="65"/>
    </row>
    <row r="369" spans="1:8" s="64" customFormat="1" hidden="1" x14ac:dyDescent="0.25">
      <c r="A369" s="134" t="s">
        <v>924</v>
      </c>
      <c r="B369" s="70" t="s">
        <v>6</v>
      </c>
      <c r="C369" s="39"/>
      <c r="D369" s="39"/>
      <c r="E369" s="39"/>
      <c r="F369" s="39"/>
      <c r="G369" s="39"/>
      <c r="H369" s="65"/>
    </row>
    <row r="370" spans="1:8" s="64" customFormat="1" hidden="1" x14ac:dyDescent="0.25">
      <c r="A370" s="134" t="s">
        <v>925</v>
      </c>
      <c r="B370" s="70" t="s">
        <v>7</v>
      </c>
      <c r="C370" s="39"/>
      <c r="D370" s="39"/>
      <c r="E370" s="39"/>
      <c r="F370" s="39"/>
      <c r="G370" s="39"/>
      <c r="H370" s="65"/>
    </row>
    <row r="371" spans="1:8" s="64" customFormat="1" hidden="1" x14ac:dyDescent="0.25">
      <c r="A371" s="134" t="s">
        <v>926</v>
      </c>
      <c r="B371" s="70" t="s">
        <v>8</v>
      </c>
      <c r="C371" s="39"/>
      <c r="D371" s="39"/>
      <c r="E371" s="39"/>
      <c r="F371" s="39"/>
      <c r="G371" s="39"/>
      <c r="H371" s="65"/>
    </row>
    <row r="372" spans="1:8" s="64" customFormat="1" hidden="1" x14ac:dyDescent="0.25">
      <c r="A372" s="68" t="s">
        <v>927</v>
      </c>
      <c r="B372" s="129" t="s">
        <v>764</v>
      </c>
      <c r="C372" s="41"/>
      <c r="D372" s="41"/>
      <c r="E372" s="43"/>
      <c r="F372" s="44"/>
      <c r="G372" s="45"/>
      <c r="H372" s="65"/>
    </row>
    <row r="373" spans="1:8" s="64" customFormat="1" hidden="1" x14ac:dyDescent="0.25">
      <c r="A373" s="134" t="s">
        <v>928</v>
      </c>
      <c r="B373" s="70" t="s">
        <v>748</v>
      </c>
      <c r="C373" s="39"/>
      <c r="D373" s="39"/>
      <c r="E373" s="39"/>
      <c r="F373" s="39"/>
      <c r="G373" s="39"/>
      <c r="H373" s="65"/>
    </row>
    <row r="374" spans="1:8" s="64" customFormat="1" hidden="1" x14ac:dyDescent="0.25">
      <c r="A374" s="134" t="s">
        <v>929</v>
      </c>
      <c r="B374" s="70" t="s">
        <v>4</v>
      </c>
      <c r="C374" s="39"/>
      <c r="D374" s="39"/>
      <c r="E374" s="39"/>
      <c r="F374" s="39"/>
      <c r="G374" s="39"/>
      <c r="H374" s="65"/>
    </row>
    <row r="375" spans="1:8" s="64" customFormat="1" hidden="1" x14ac:dyDescent="0.25">
      <c r="A375" s="134" t="s">
        <v>930</v>
      </c>
      <c r="B375" s="70" t="s">
        <v>3</v>
      </c>
      <c r="C375" s="39"/>
      <c r="D375" s="39"/>
      <c r="E375" s="39"/>
      <c r="F375" s="39"/>
      <c r="G375" s="39"/>
      <c r="H375" s="65"/>
    </row>
    <row r="376" spans="1:8" s="64" customFormat="1" hidden="1" x14ac:dyDescent="0.25">
      <c r="A376" s="134" t="s">
        <v>931</v>
      </c>
      <c r="B376" s="70" t="s">
        <v>5</v>
      </c>
      <c r="C376" s="39"/>
      <c r="D376" s="39"/>
      <c r="E376" s="39"/>
      <c r="F376" s="39"/>
      <c r="G376" s="39"/>
      <c r="H376" s="65"/>
    </row>
    <row r="377" spans="1:8" s="64" customFormat="1" hidden="1" x14ac:dyDescent="0.25">
      <c r="A377" s="134" t="s">
        <v>932</v>
      </c>
      <c r="B377" s="70" t="s">
        <v>6</v>
      </c>
      <c r="C377" s="39"/>
      <c r="D377" s="39"/>
      <c r="E377" s="39"/>
      <c r="F377" s="39"/>
      <c r="G377" s="39"/>
      <c r="H377" s="65"/>
    </row>
    <row r="378" spans="1:8" s="64" customFormat="1" hidden="1" x14ac:dyDescent="0.25">
      <c r="A378" s="134" t="s">
        <v>933</v>
      </c>
      <c r="B378" s="70" t="s">
        <v>7</v>
      </c>
      <c r="C378" s="39"/>
      <c r="D378" s="39"/>
      <c r="E378" s="39"/>
      <c r="F378" s="39"/>
      <c r="G378" s="39"/>
      <c r="H378" s="65"/>
    </row>
    <row r="379" spans="1:8" s="64" customFormat="1" hidden="1" x14ac:dyDescent="0.25">
      <c r="A379" s="134" t="s">
        <v>934</v>
      </c>
      <c r="B379" s="70" t="s">
        <v>8</v>
      </c>
      <c r="C379" s="39"/>
      <c r="D379" s="39"/>
      <c r="E379" s="39"/>
      <c r="F379" s="39"/>
      <c r="G379" s="39"/>
      <c r="H379" s="65"/>
    </row>
    <row r="380" spans="1:8" s="64" customFormat="1" hidden="1" x14ac:dyDescent="0.25">
      <c r="A380" s="134" t="s">
        <v>935</v>
      </c>
      <c r="B380" s="70" t="s">
        <v>756</v>
      </c>
      <c r="C380" s="39"/>
      <c r="D380" s="39"/>
      <c r="E380" s="39"/>
      <c r="F380" s="39"/>
      <c r="G380" s="39"/>
      <c r="H380" s="65"/>
    </row>
    <row r="381" spans="1:8" s="64" customFormat="1" hidden="1" x14ac:dyDescent="0.25">
      <c r="A381" s="134" t="s">
        <v>936</v>
      </c>
      <c r="B381" s="70" t="s">
        <v>4</v>
      </c>
      <c r="C381" s="39"/>
      <c r="D381" s="39"/>
      <c r="E381" s="39"/>
      <c r="F381" s="39"/>
      <c r="G381" s="39"/>
      <c r="H381" s="65"/>
    </row>
    <row r="382" spans="1:8" s="64" customFormat="1" hidden="1" x14ac:dyDescent="0.25">
      <c r="A382" s="134" t="s">
        <v>937</v>
      </c>
      <c r="B382" s="70" t="s">
        <v>3</v>
      </c>
      <c r="C382" s="39"/>
      <c r="D382" s="39"/>
      <c r="E382" s="39"/>
      <c r="F382" s="39"/>
      <c r="G382" s="39"/>
      <c r="H382" s="65"/>
    </row>
    <row r="383" spans="1:8" s="64" customFormat="1" hidden="1" x14ac:dyDescent="0.25">
      <c r="A383" s="134" t="s">
        <v>938</v>
      </c>
      <c r="B383" s="70" t="s">
        <v>5</v>
      </c>
      <c r="C383" s="39"/>
      <c r="D383" s="39"/>
      <c r="E383" s="39"/>
      <c r="F383" s="39"/>
      <c r="G383" s="39"/>
      <c r="H383" s="65"/>
    </row>
    <row r="384" spans="1:8" s="64" customFormat="1" hidden="1" x14ac:dyDescent="0.25">
      <c r="A384" s="134" t="s">
        <v>939</v>
      </c>
      <c r="B384" s="70" t="s">
        <v>6</v>
      </c>
      <c r="C384" s="39"/>
      <c r="D384" s="39"/>
      <c r="E384" s="39"/>
      <c r="F384" s="39"/>
      <c r="G384" s="39"/>
      <c r="H384" s="65"/>
    </row>
    <row r="385" spans="1:8" s="64" customFormat="1" hidden="1" x14ac:dyDescent="0.25">
      <c r="A385" s="134" t="s">
        <v>940</v>
      </c>
      <c r="B385" s="70" t="s">
        <v>7</v>
      </c>
      <c r="C385" s="39"/>
      <c r="D385" s="39"/>
      <c r="E385" s="39"/>
      <c r="F385" s="39"/>
      <c r="G385" s="39"/>
      <c r="H385" s="65"/>
    </row>
    <row r="386" spans="1:8" s="64" customFormat="1" hidden="1" x14ac:dyDescent="0.25">
      <c r="A386" s="134" t="s">
        <v>941</v>
      </c>
      <c r="B386" s="70" t="s">
        <v>8</v>
      </c>
      <c r="C386" s="39"/>
      <c r="D386" s="39"/>
      <c r="E386" s="39"/>
      <c r="F386" s="39"/>
      <c r="G386" s="39"/>
      <c r="H386" s="65"/>
    </row>
    <row r="387" spans="1:8" s="64" customFormat="1" hidden="1" x14ac:dyDescent="0.25">
      <c r="A387" s="79" t="s">
        <v>1011</v>
      </c>
      <c r="B387" s="124" t="s">
        <v>2</v>
      </c>
      <c r="C387" s="52"/>
      <c r="D387" s="52"/>
      <c r="E387" s="54"/>
      <c r="F387" s="55"/>
      <c r="G387" s="56"/>
      <c r="H387" s="65"/>
    </row>
    <row r="388" spans="1:8" s="64" customFormat="1" hidden="1" x14ac:dyDescent="0.25">
      <c r="A388" s="68" t="s">
        <v>942</v>
      </c>
      <c r="B388" s="129" t="s">
        <v>943</v>
      </c>
      <c r="C388" s="129"/>
      <c r="D388" s="129"/>
      <c r="E388" s="130"/>
      <c r="F388" s="129"/>
      <c r="G388" s="129"/>
      <c r="H388" s="65"/>
    </row>
    <row r="389" spans="1:8" s="64" customFormat="1" hidden="1" x14ac:dyDescent="0.25">
      <c r="A389" s="59" t="s">
        <v>115</v>
      </c>
      <c r="B389" s="70" t="s">
        <v>944</v>
      </c>
      <c r="C389" s="39"/>
      <c r="D389" s="39"/>
      <c r="E389" s="39"/>
      <c r="F389" s="39"/>
      <c r="G389" s="39"/>
      <c r="H389" s="65"/>
    </row>
    <row r="390" spans="1:8" s="64" customFormat="1" hidden="1" x14ac:dyDescent="0.25">
      <c r="A390" s="59" t="s">
        <v>116</v>
      </c>
      <c r="B390" s="70" t="s">
        <v>945</v>
      </c>
      <c r="C390" s="39"/>
      <c r="D390" s="39"/>
      <c r="E390" s="39"/>
      <c r="F390" s="39"/>
      <c r="G390" s="39"/>
      <c r="H390" s="65"/>
    </row>
    <row r="391" spans="1:8" s="64" customFormat="1" hidden="1" x14ac:dyDescent="0.25">
      <c r="A391" s="59" t="s">
        <v>118</v>
      </c>
      <c r="B391" s="70" t="s">
        <v>946</v>
      </c>
      <c r="C391" s="39"/>
      <c r="D391" s="39"/>
      <c r="E391" s="39"/>
      <c r="F391" s="39"/>
      <c r="G391" s="39"/>
      <c r="H391" s="65"/>
    </row>
    <row r="392" spans="1:8" s="64" customFormat="1" hidden="1" x14ac:dyDescent="0.25">
      <c r="A392" s="59" t="s">
        <v>119</v>
      </c>
      <c r="B392" s="70" t="s">
        <v>947</v>
      </c>
      <c r="C392" s="39"/>
      <c r="D392" s="39"/>
      <c r="E392" s="39"/>
      <c r="F392" s="39"/>
      <c r="G392" s="39"/>
      <c r="H392" s="65"/>
    </row>
    <row r="393" spans="1:8" s="64" customFormat="1" hidden="1" x14ac:dyDescent="0.25">
      <c r="A393" s="59" t="s">
        <v>117</v>
      </c>
      <c r="B393" s="70" t="s">
        <v>948</v>
      </c>
      <c r="C393" s="39"/>
      <c r="D393" s="39"/>
      <c r="E393" s="39"/>
      <c r="F393" s="39"/>
      <c r="G393" s="39"/>
      <c r="H393" s="65"/>
    </row>
    <row r="394" spans="1:8" s="64" customFormat="1" hidden="1" x14ac:dyDescent="0.25">
      <c r="A394" s="68" t="s">
        <v>949</v>
      </c>
      <c r="B394" s="129" t="s">
        <v>950</v>
      </c>
      <c r="C394" s="129"/>
      <c r="D394" s="129"/>
      <c r="E394" s="130"/>
      <c r="F394" s="129"/>
      <c r="G394" s="129"/>
      <c r="H394" s="65"/>
    </row>
    <row r="395" spans="1:8" s="64" customFormat="1" hidden="1" x14ac:dyDescent="0.25">
      <c r="A395" s="59" t="s">
        <v>120</v>
      </c>
      <c r="B395" s="70" t="s">
        <v>944</v>
      </c>
      <c r="C395" s="39"/>
      <c r="D395" s="39"/>
      <c r="E395" s="39"/>
      <c r="F395" s="39"/>
      <c r="G395" s="39"/>
      <c r="H395" s="65"/>
    </row>
    <row r="396" spans="1:8" s="64" customFormat="1" hidden="1" x14ac:dyDescent="0.25">
      <c r="A396" s="59" t="s">
        <v>121</v>
      </c>
      <c r="B396" s="70" t="s">
        <v>945</v>
      </c>
      <c r="C396" s="39"/>
      <c r="D396" s="39"/>
      <c r="E396" s="39"/>
      <c r="F396" s="39"/>
      <c r="G396" s="39"/>
      <c r="H396" s="65"/>
    </row>
    <row r="397" spans="1:8" s="64" customFormat="1" hidden="1" x14ac:dyDescent="0.25">
      <c r="A397" s="59" t="s">
        <v>122</v>
      </c>
      <c r="B397" s="70" t="s">
        <v>946</v>
      </c>
      <c r="C397" s="39"/>
      <c r="D397" s="39"/>
      <c r="E397" s="39"/>
      <c r="F397" s="39"/>
      <c r="G397" s="39"/>
      <c r="H397" s="65"/>
    </row>
    <row r="398" spans="1:8" s="64" customFormat="1" hidden="1" x14ac:dyDescent="0.25">
      <c r="A398" s="59" t="s">
        <v>123</v>
      </c>
      <c r="B398" s="70" t="s">
        <v>947</v>
      </c>
      <c r="C398" s="39"/>
      <c r="D398" s="39"/>
      <c r="E398" s="39"/>
      <c r="F398" s="39"/>
      <c r="G398" s="39"/>
      <c r="H398" s="65"/>
    </row>
    <row r="399" spans="1:8" s="64" customFormat="1" hidden="1" x14ac:dyDescent="0.25">
      <c r="A399" s="59" t="s">
        <v>124</v>
      </c>
      <c r="B399" s="70" t="s">
        <v>948</v>
      </c>
      <c r="C399" s="39"/>
      <c r="D399" s="39"/>
      <c r="E399" s="39"/>
      <c r="F399" s="39"/>
      <c r="G399" s="39"/>
      <c r="H399" s="65"/>
    </row>
    <row r="400" spans="1:8" s="64" customFormat="1" hidden="1" x14ac:dyDescent="0.25">
      <c r="A400" s="68" t="s">
        <v>951</v>
      </c>
      <c r="B400" s="129" t="s">
        <v>952</v>
      </c>
      <c r="C400" s="129"/>
      <c r="D400" s="129"/>
      <c r="E400" s="130"/>
      <c r="F400" s="129"/>
      <c r="G400" s="129"/>
      <c r="H400" s="65"/>
    </row>
    <row r="401" spans="1:8" s="64" customFormat="1" hidden="1" x14ac:dyDescent="0.25">
      <c r="A401" s="59" t="s">
        <v>125</v>
      </c>
      <c r="B401" s="70" t="s">
        <v>944</v>
      </c>
      <c r="C401" s="39"/>
      <c r="D401" s="39"/>
      <c r="E401" s="39"/>
      <c r="F401" s="39"/>
      <c r="G401" s="39"/>
      <c r="H401" s="65"/>
    </row>
    <row r="402" spans="1:8" s="64" customFormat="1" hidden="1" x14ac:dyDescent="0.25">
      <c r="A402" s="59" t="s">
        <v>126</v>
      </c>
      <c r="B402" s="70" t="s">
        <v>945</v>
      </c>
      <c r="C402" s="39"/>
      <c r="D402" s="39"/>
      <c r="E402" s="39"/>
      <c r="F402" s="39"/>
      <c r="G402" s="39"/>
      <c r="H402" s="65"/>
    </row>
    <row r="403" spans="1:8" s="64" customFormat="1" hidden="1" x14ac:dyDescent="0.25">
      <c r="A403" s="59" t="s">
        <v>127</v>
      </c>
      <c r="B403" s="70" t="s">
        <v>946</v>
      </c>
      <c r="C403" s="39"/>
      <c r="D403" s="39"/>
      <c r="E403" s="39"/>
      <c r="F403" s="39"/>
      <c r="G403" s="39"/>
      <c r="H403" s="65"/>
    </row>
    <row r="404" spans="1:8" s="64" customFormat="1" hidden="1" x14ac:dyDescent="0.25">
      <c r="A404" s="59" t="s">
        <v>128</v>
      </c>
      <c r="B404" s="70" t="s">
        <v>947</v>
      </c>
      <c r="C404" s="39"/>
      <c r="D404" s="39"/>
      <c r="E404" s="39"/>
      <c r="F404" s="39"/>
      <c r="G404" s="39"/>
      <c r="H404" s="65"/>
    </row>
    <row r="405" spans="1:8" s="64" customFormat="1" hidden="1" x14ac:dyDescent="0.25">
      <c r="A405" s="59" t="s">
        <v>129</v>
      </c>
      <c r="B405" s="70" t="s">
        <v>948</v>
      </c>
      <c r="C405" s="39"/>
      <c r="D405" s="39"/>
      <c r="E405" s="39"/>
      <c r="F405" s="39"/>
      <c r="G405" s="39"/>
      <c r="H405" s="65"/>
    </row>
    <row r="406" spans="1:8" s="64" customFormat="1" ht="31.5" x14ac:dyDescent="0.25">
      <c r="A406" s="79" t="s">
        <v>1012</v>
      </c>
      <c r="B406" s="124" t="s">
        <v>953</v>
      </c>
      <c r="C406" s="52"/>
      <c r="D406" s="52"/>
      <c r="E406" s="54"/>
      <c r="F406" s="55"/>
      <c r="G406" s="56"/>
      <c r="H406" s="65"/>
    </row>
    <row r="407" spans="1:8" s="64" customFormat="1" ht="31.5" x14ac:dyDescent="0.25">
      <c r="A407" s="68" t="s">
        <v>954</v>
      </c>
      <c r="B407" s="76" t="s">
        <v>142</v>
      </c>
      <c r="C407" s="129"/>
      <c r="D407" s="129"/>
      <c r="E407" s="130"/>
      <c r="F407" s="129"/>
      <c r="G407" s="129"/>
      <c r="H407" s="65"/>
    </row>
    <row r="408" spans="1:8" s="64" customFormat="1" x14ac:dyDescent="0.25">
      <c r="A408" s="68" t="s">
        <v>955</v>
      </c>
      <c r="B408" s="129" t="s">
        <v>956</v>
      </c>
      <c r="C408" s="41"/>
      <c r="D408" s="41"/>
      <c r="E408" s="43"/>
      <c r="F408" s="44"/>
      <c r="G408" s="45"/>
      <c r="H408" s="65"/>
    </row>
    <row r="409" spans="1:8" s="64" customFormat="1" hidden="1" x14ac:dyDescent="0.25">
      <c r="A409" s="59" t="s">
        <v>130</v>
      </c>
      <c r="B409" s="70" t="s">
        <v>957</v>
      </c>
      <c r="C409" s="39"/>
      <c r="D409" s="39"/>
      <c r="E409" s="39"/>
      <c r="F409" s="39"/>
      <c r="G409" s="39"/>
      <c r="H409" s="65"/>
    </row>
    <row r="410" spans="1:8" s="64" customFormat="1" hidden="1" x14ac:dyDescent="0.25">
      <c r="A410" s="59" t="s">
        <v>131</v>
      </c>
      <c r="B410" s="70" t="s">
        <v>972</v>
      </c>
      <c r="C410" s="39"/>
      <c r="D410" s="39"/>
      <c r="E410" s="39"/>
      <c r="F410" s="39"/>
      <c r="G410" s="39"/>
      <c r="H410" s="65"/>
    </row>
    <row r="411" spans="1:8" s="64" customFormat="1" ht="20.25" customHeight="1" x14ac:dyDescent="0.25">
      <c r="A411" s="143" t="s">
        <v>134</v>
      </c>
      <c r="B411" s="70" t="s">
        <v>984</v>
      </c>
      <c r="C411" s="39"/>
      <c r="D411" s="39"/>
      <c r="E411" s="144">
        <f>SUM(E412:E414)</f>
        <v>0</v>
      </c>
      <c r="F411" s="145">
        <f t="shared" ref="F411:G411" si="5">SUM(F412:F414)</f>
        <v>613.79999999999995</v>
      </c>
      <c r="G411" s="138">
        <f t="shared" si="5"/>
        <v>1969.69147</v>
      </c>
      <c r="H411" s="65"/>
    </row>
    <row r="412" spans="1:8" s="64" customFormat="1" ht="54" customHeight="1" x14ac:dyDescent="0.25">
      <c r="A412" s="59" t="s">
        <v>134</v>
      </c>
      <c r="B412" s="69" t="s">
        <v>1030</v>
      </c>
      <c r="C412" s="41">
        <v>2019</v>
      </c>
      <c r="D412" s="41" t="s">
        <v>958</v>
      </c>
      <c r="E412" s="71"/>
      <c r="F412" s="44">
        <f t="shared" ref="F412:F413" si="6">250*0.93</f>
        <v>232.5</v>
      </c>
      <c r="G412" s="45">
        <v>405.59625</v>
      </c>
      <c r="H412" s="65"/>
    </row>
    <row r="413" spans="1:8" s="64" customFormat="1" ht="53.25" customHeight="1" x14ac:dyDescent="0.25">
      <c r="A413" s="59" t="s">
        <v>134</v>
      </c>
      <c r="B413" s="69" t="s">
        <v>1037</v>
      </c>
      <c r="C413" s="41">
        <v>2019</v>
      </c>
      <c r="D413" s="39" t="s">
        <v>958</v>
      </c>
      <c r="E413" s="39"/>
      <c r="F413" s="44">
        <f t="shared" si="6"/>
        <v>232.5</v>
      </c>
      <c r="G413" s="146">
        <v>888.93052</v>
      </c>
      <c r="H413" s="65"/>
    </row>
    <row r="414" spans="1:8" s="64" customFormat="1" ht="47.25" x14ac:dyDescent="0.25">
      <c r="A414" s="59" t="s">
        <v>134</v>
      </c>
      <c r="B414" s="69" t="s">
        <v>1040</v>
      </c>
      <c r="C414" s="41">
        <v>2019</v>
      </c>
      <c r="D414" s="39" t="s">
        <v>958</v>
      </c>
      <c r="E414" s="39"/>
      <c r="F414" s="44">
        <f t="shared" ref="F414" si="7">160*0.93</f>
        <v>148.80000000000001</v>
      </c>
      <c r="G414" s="146">
        <v>675.16470000000004</v>
      </c>
      <c r="H414" s="65"/>
    </row>
    <row r="415" spans="1:8" s="64" customFormat="1" hidden="1" x14ac:dyDescent="0.25">
      <c r="A415" s="59" t="s">
        <v>133</v>
      </c>
      <c r="B415" s="70" t="s">
        <v>991</v>
      </c>
      <c r="C415" s="39"/>
      <c r="D415" s="39"/>
      <c r="E415" s="39"/>
      <c r="F415" s="39"/>
      <c r="G415" s="39"/>
      <c r="H415" s="65"/>
    </row>
    <row r="416" spans="1:8" s="64" customFormat="1" hidden="1" x14ac:dyDescent="0.25">
      <c r="A416" s="59" t="s">
        <v>135</v>
      </c>
      <c r="B416" s="70" t="s">
        <v>994</v>
      </c>
      <c r="C416" s="39"/>
      <c r="D416" s="39"/>
      <c r="E416" s="39"/>
      <c r="F416" s="39"/>
      <c r="G416" s="39"/>
      <c r="H416" s="65"/>
    </row>
    <row r="417" spans="1:8" s="64" customFormat="1" hidden="1" x14ac:dyDescent="0.25">
      <c r="A417" s="59" t="s">
        <v>136</v>
      </c>
      <c r="B417" s="70" t="s">
        <v>995</v>
      </c>
      <c r="C417" s="39"/>
      <c r="D417" s="39"/>
      <c r="E417" s="39"/>
      <c r="F417" s="39"/>
      <c r="G417" s="39"/>
      <c r="H417" s="65"/>
    </row>
    <row r="418" spans="1:8" s="64" customFormat="1" hidden="1" x14ac:dyDescent="0.25">
      <c r="A418" s="134" t="s">
        <v>996</v>
      </c>
      <c r="B418" s="70" t="s">
        <v>997</v>
      </c>
      <c r="C418" s="39"/>
      <c r="D418" s="39"/>
      <c r="E418" s="39"/>
      <c r="F418" s="39"/>
      <c r="G418" s="39"/>
      <c r="H418" s="65"/>
    </row>
    <row r="419" spans="1:8" s="64" customFormat="1" hidden="1" x14ac:dyDescent="0.25">
      <c r="A419" s="59" t="s">
        <v>132</v>
      </c>
      <c r="B419" s="70" t="s">
        <v>957</v>
      </c>
      <c r="C419" s="39"/>
      <c r="D419" s="39"/>
      <c r="E419" s="39"/>
      <c r="F419" s="39"/>
      <c r="G419" s="39"/>
      <c r="H419" s="65"/>
    </row>
    <row r="420" spans="1:8" s="64" customFormat="1" hidden="1" x14ac:dyDescent="0.25">
      <c r="A420" s="59" t="s">
        <v>137</v>
      </c>
      <c r="B420" s="70" t="s">
        <v>972</v>
      </c>
      <c r="C420" s="39"/>
      <c r="D420" s="39"/>
      <c r="E420" s="39"/>
      <c r="F420" s="39"/>
      <c r="G420" s="39"/>
      <c r="H420" s="65"/>
    </row>
    <row r="421" spans="1:8" s="64" customFormat="1" hidden="1" x14ac:dyDescent="0.25">
      <c r="A421" s="59" t="s">
        <v>138</v>
      </c>
      <c r="B421" s="70" t="s">
        <v>984</v>
      </c>
      <c r="C421" s="39"/>
      <c r="D421" s="39"/>
      <c r="E421" s="39"/>
      <c r="F421" s="39"/>
      <c r="G421" s="39"/>
      <c r="H421" s="65"/>
    </row>
    <row r="422" spans="1:8" s="64" customFormat="1" hidden="1" x14ac:dyDescent="0.25">
      <c r="A422" s="59" t="s">
        <v>139</v>
      </c>
      <c r="B422" s="70" t="s">
        <v>991</v>
      </c>
      <c r="C422" s="39"/>
      <c r="D422" s="39"/>
      <c r="E422" s="39"/>
      <c r="F422" s="39"/>
      <c r="G422" s="39"/>
      <c r="H422" s="65"/>
    </row>
    <row r="423" spans="1:8" s="64" customFormat="1" hidden="1" x14ac:dyDescent="0.25">
      <c r="A423" s="59" t="s">
        <v>140</v>
      </c>
      <c r="B423" s="70" t="s">
        <v>994</v>
      </c>
      <c r="C423" s="39"/>
      <c r="D423" s="39"/>
      <c r="E423" s="39"/>
      <c r="F423" s="39"/>
      <c r="G423" s="39"/>
      <c r="H423" s="65"/>
    </row>
    <row r="424" spans="1:8" s="64" customFormat="1" hidden="1" x14ac:dyDescent="0.25">
      <c r="A424" s="59" t="s">
        <v>141</v>
      </c>
      <c r="B424" s="70" t="s">
        <v>995</v>
      </c>
      <c r="C424" s="39"/>
      <c r="D424" s="39"/>
      <c r="E424" s="39"/>
      <c r="F424" s="39"/>
      <c r="G424" s="39"/>
      <c r="H424" s="65"/>
    </row>
    <row r="425" spans="1:8" s="64" customFormat="1" ht="31.5" hidden="1" x14ac:dyDescent="0.25">
      <c r="A425" s="79" t="s">
        <v>1013</v>
      </c>
      <c r="B425" s="124" t="s">
        <v>998</v>
      </c>
      <c r="C425" s="52"/>
      <c r="D425" s="52"/>
      <c r="E425" s="54"/>
      <c r="F425" s="55"/>
      <c r="G425" s="56"/>
      <c r="H425" s="65"/>
    </row>
    <row r="426" spans="1:8" s="64" customFormat="1" hidden="1" x14ac:dyDescent="0.25">
      <c r="A426" s="68" t="s">
        <v>954</v>
      </c>
      <c r="B426" s="129" t="s">
        <v>999</v>
      </c>
      <c r="C426" s="129"/>
      <c r="D426" s="129"/>
      <c r="E426" s="130"/>
      <c r="F426" s="129"/>
      <c r="G426" s="129"/>
      <c r="H426" s="65"/>
    </row>
    <row r="427" spans="1:8" s="64" customFormat="1" hidden="1" x14ac:dyDescent="0.25">
      <c r="A427" s="68" t="s">
        <v>1000</v>
      </c>
      <c r="B427" s="129" t="s">
        <v>956</v>
      </c>
      <c r="C427" s="41"/>
      <c r="D427" s="41"/>
      <c r="E427" s="43"/>
      <c r="F427" s="44"/>
      <c r="G427" s="45"/>
      <c r="H427" s="65"/>
    </row>
    <row r="428" spans="1:8" s="64" customFormat="1" hidden="1" x14ac:dyDescent="0.25">
      <c r="A428" s="59" t="s">
        <v>143</v>
      </c>
      <c r="B428" s="70" t="s">
        <v>957</v>
      </c>
      <c r="C428" s="59"/>
      <c r="D428" s="59"/>
      <c r="E428" s="59"/>
      <c r="F428" s="59"/>
      <c r="G428" s="59"/>
      <c r="H428" s="65"/>
    </row>
    <row r="429" spans="1:8" s="64" customFormat="1" hidden="1" x14ac:dyDescent="0.25">
      <c r="A429" s="59" t="s">
        <v>144</v>
      </c>
      <c r="B429" s="70" t="s">
        <v>972</v>
      </c>
      <c r="C429" s="39"/>
      <c r="D429" s="39"/>
      <c r="E429" s="39"/>
      <c r="F429" s="39"/>
      <c r="G429" s="39"/>
      <c r="H429" s="65"/>
    </row>
    <row r="430" spans="1:8" s="64" customFormat="1" hidden="1" x14ac:dyDescent="0.25">
      <c r="A430" s="59" t="s">
        <v>145</v>
      </c>
      <c r="B430" s="70" t="s">
        <v>984</v>
      </c>
      <c r="C430" s="39"/>
      <c r="D430" s="39"/>
      <c r="E430" s="39"/>
      <c r="F430" s="39"/>
      <c r="G430" s="39"/>
      <c r="H430" s="65"/>
    </row>
    <row r="431" spans="1:8" s="64" customFormat="1" hidden="1" x14ac:dyDescent="0.25">
      <c r="A431" s="59" t="s">
        <v>146</v>
      </c>
      <c r="B431" s="70" t="s">
        <v>991</v>
      </c>
      <c r="C431" s="39"/>
      <c r="D431" s="39"/>
      <c r="E431" s="39"/>
      <c r="F431" s="39"/>
      <c r="G431" s="39"/>
      <c r="H431" s="65"/>
    </row>
    <row r="432" spans="1:8" s="64" customFormat="1" hidden="1" x14ac:dyDescent="0.25">
      <c r="A432" s="59" t="s">
        <v>147</v>
      </c>
      <c r="B432" s="70" t="s">
        <v>994</v>
      </c>
      <c r="C432" s="39"/>
      <c r="D432" s="39"/>
      <c r="E432" s="39"/>
      <c r="F432" s="39"/>
      <c r="G432" s="39"/>
      <c r="H432" s="65"/>
    </row>
    <row r="433" spans="1:8" s="64" customFormat="1" hidden="1" x14ac:dyDescent="0.25">
      <c r="A433" s="59" t="s">
        <v>148</v>
      </c>
      <c r="B433" s="70" t="s">
        <v>995</v>
      </c>
      <c r="C433" s="39"/>
      <c r="D433" s="39"/>
      <c r="E433" s="39"/>
      <c r="F433" s="39"/>
      <c r="G433" s="39"/>
      <c r="H433" s="65"/>
    </row>
    <row r="434" spans="1:8" s="64" customFormat="1" hidden="1" x14ac:dyDescent="0.25">
      <c r="A434" s="68" t="s">
        <v>1001</v>
      </c>
      <c r="B434" s="129" t="s">
        <v>997</v>
      </c>
      <c r="C434" s="41"/>
      <c r="D434" s="41"/>
      <c r="E434" s="43"/>
      <c r="F434" s="44"/>
      <c r="G434" s="45"/>
      <c r="H434" s="65"/>
    </row>
    <row r="435" spans="1:8" s="64" customFormat="1" hidden="1" x14ac:dyDescent="0.25">
      <c r="A435" s="59" t="s">
        <v>149</v>
      </c>
      <c r="B435" s="70" t="s">
        <v>957</v>
      </c>
      <c r="C435" s="39"/>
      <c r="D435" s="39"/>
      <c r="E435" s="39"/>
      <c r="F435" s="39"/>
      <c r="G435" s="39"/>
      <c r="H435" s="65"/>
    </row>
    <row r="436" spans="1:8" s="64" customFormat="1" hidden="1" x14ac:dyDescent="0.25">
      <c r="A436" s="59" t="s">
        <v>150</v>
      </c>
      <c r="B436" s="70" t="s">
        <v>972</v>
      </c>
      <c r="C436" s="39"/>
      <c r="D436" s="39"/>
      <c r="E436" s="39"/>
      <c r="F436" s="39"/>
      <c r="G436" s="39"/>
      <c r="H436" s="65"/>
    </row>
    <row r="437" spans="1:8" s="64" customFormat="1" hidden="1" x14ac:dyDescent="0.25">
      <c r="A437" s="59" t="s">
        <v>151</v>
      </c>
      <c r="B437" s="70" t="s">
        <v>984</v>
      </c>
      <c r="C437" s="39"/>
      <c r="D437" s="39"/>
      <c r="E437" s="39"/>
      <c r="F437" s="39"/>
      <c r="G437" s="39"/>
      <c r="H437" s="65"/>
    </row>
    <row r="438" spans="1:8" s="64" customFormat="1" hidden="1" x14ac:dyDescent="0.25">
      <c r="A438" s="59" t="s">
        <v>152</v>
      </c>
      <c r="B438" s="70" t="s">
        <v>991</v>
      </c>
      <c r="C438" s="39"/>
      <c r="D438" s="39"/>
      <c r="E438" s="39"/>
      <c r="F438" s="39"/>
      <c r="G438" s="39"/>
      <c r="H438" s="65"/>
    </row>
    <row r="439" spans="1:8" s="64" customFormat="1" hidden="1" x14ac:dyDescent="0.25">
      <c r="A439" s="59" t="s">
        <v>153</v>
      </c>
      <c r="B439" s="70" t="s">
        <v>994</v>
      </c>
      <c r="C439" s="39"/>
      <c r="D439" s="39"/>
      <c r="E439" s="39"/>
      <c r="F439" s="39"/>
      <c r="G439" s="39"/>
      <c r="H439" s="65"/>
    </row>
    <row r="440" spans="1:8" s="64" customFormat="1" hidden="1" x14ac:dyDescent="0.25">
      <c r="A440" s="59" t="s">
        <v>154</v>
      </c>
      <c r="B440" s="70" t="s">
        <v>995</v>
      </c>
      <c r="C440" s="39"/>
      <c r="D440" s="39"/>
      <c r="E440" s="39"/>
      <c r="F440" s="39"/>
      <c r="G440" s="39"/>
      <c r="H440" s="65"/>
    </row>
    <row r="441" spans="1:8" s="64" customFormat="1" hidden="1" x14ac:dyDescent="0.25">
      <c r="A441" s="79" t="s">
        <v>1014</v>
      </c>
      <c r="B441" s="124" t="s">
        <v>1002</v>
      </c>
      <c r="C441" s="52"/>
      <c r="D441" s="52"/>
      <c r="E441" s="54"/>
      <c r="F441" s="55"/>
      <c r="G441" s="56"/>
      <c r="H441" s="65"/>
    </row>
    <row r="442" spans="1:8" s="64" customFormat="1" hidden="1" x14ac:dyDescent="0.25">
      <c r="A442" s="39" t="s">
        <v>155</v>
      </c>
      <c r="B442" s="69" t="s">
        <v>157</v>
      </c>
      <c r="C442" s="39"/>
      <c r="D442" s="39"/>
      <c r="E442" s="39"/>
      <c r="F442" s="39"/>
      <c r="G442" s="39"/>
      <c r="H442" s="65"/>
    </row>
    <row r="443" spans="1:8" s="64" customFormat="1" hidden="1" x14ac:dyDescent="0.25">
      <c r="A443" s="39" t="s">
        <v>156</v>
      </c>
      <c r="B443" s="69" t="s">
        <v>158</v>
      </c>
      <c r="C443" s="39"/>
      <c r="D443" s="39"/>
      <c r="E443" s="39"/>
      <c r="F443" s="39"/>
      <c r="G443" s="39"/>
      <c r="H443" s="65"/>
    </row>
    <row r="444" spans="1:8" s="64" customFormat="1" x14ac:dyDescent="0.25">
      <c r="A444" s="79" t="s">
        <v>1015</v>
      </c>
      <c r="B444" s="124" t="s">
        <v>99</v>
      </c>
      <c r="C444" s="52"/>
      <c r="D444" s="52"/>
      <c r="E444" s="54"/>
      <c r="F444" s="55"/>
      <c r="G444" s="56"/>
      <c r="H444" s="65"/>
    </row>
    <row r="445" spans="1:8" s="64" customFormat="1" x14ac:dyDescent="0.25">
      <c r="A445" s="68" t="s">
        <v>1003</v>
      </c>
      <c r="B445" s="129" t="s">
        <v>1004</v>
      </c>
      <c r="C445" s="41"/>
      <c r="D445" s="41"/>
      <c r="E445" s="43"/>
      <c r="F445" s="44"/>
      <c r="G445" s="45"/>
      <c r="H445" s="65"/>
    </row>
    <row r="446" spans="1:8" s="64" customFormat="1" x14ac:dyDescent="0.25">
      <c r="A446" s="39" t="s">
        <v>159</v>
      </c>
      <c r="B446" s="69" t="s">
        <v>100</v>
      </c>
      <c r="C446" s="39"/>
      <c r="D446" s="134"/>
      <c r="E446" s="39"/>
      <c r="F446" s="39"/>
      <c r="G446" s="39"/>
      <c r="H446" s="65"/>
    </row>
    <row r="447" spans="1:8" s="64" customFormat="1" x14ac:dyDescent="0.25">
      <c r="A447" s="39"/>
      <c r="B447" s="69"/>
      <c r="C447" s="41">
        <v>2021</v>
      </c>
      <c r="D447" s="68" t="s">
        <v>350</v>
      </c>
      <c r="E447" s="43"/>
      <c r="F447" s="44"/>
      <c r="G447" s="45">
        <v>13213.77</v>
      </c>
      <c r="H447" s="65"/>
    </row>
    <row r="448" spans="1:8" s="64" customFormat="1" hidden="1" x14ac:dyDescent="0.25">
      <c r="A448" s="39" t="s">
        <v>160</v>
      </c>
      <c r="B448" s="69" t="s">
        <v>101</v>
      </c>
      <c r="C448" s="39"/>
      <c r="D448" s="134"/>
      <c r="E448" s="39"/>
      <c r="F448" s="39"/>
      <c r="G448" s="39"/>
      <c r="H448" s="65"/>
    </row>
    <row r="449" spans="1:8" s="64" customFormat="1" hidden="1" x14ac:dyDescent="0.25">
      <c r="A449" s="39" t="s">
        <v>161</v>
      </c>
      <c r="B449" s="69" t="s">
        <v>102</v>
      </c>
      <c r="C449" s="39"/>
      <c r="D449" s="134"/>
      <c r="E449" s="39"/>
      <c r="F449" s="39"/>
      <c r="G449" s="39"/>
      <c r="H449" s="65"/>
    </row>
    <row r="450" spans="1:8" s="64" customFormat="1" x14ac:dyDescent="0.25">
      <c r="A450" s="68" t="s">
        <v>1005</v>
      </c>
      <c r="B450" s="129" t="s">
        <v>1006</v>
      </c>
      <c r="C450" s="41"/>
      <c r="D450" s="41"/>
      <c r="E450" s="43"/>
      <c r="F450" s="44"/>
      <c r="G450" s="45"/>
      <c r="H450" s="65"/>
    </row>
    <row r="451" spans="1:8" s="64" customFormat="1" x14ac:dyDescent="0.25">
      <c r="A451" s="39" t="s">
        <v>162</v>
      </c>
      <c r="B451" s="69" t="s">
        <v>103</v>
      </c>
      <c r="C451" s="39"/>
      <c r="D451" s="134"/>
      <c r="E451" s="39"/>
      <c r="F451" s="39"/>
      <c r="G451" s="39"/>
      <c r="H451" s="65"/>
    </row>
    <row r="452" spans="1:8" s="64" customFormat="1" x14ac:dyDescent="0.25">
      <c r="A452" s="39"/>
      <c r="B452" s="69"/>
      <c r="C452" s="41">
        <v>2021</v>
      </c>
      <c r="D452" s="68" t="s">
        <v>350</v>
      </c>
      <c r="E452" s="43"/>
      <c r="F452" s="44"/>
      <c r="G452" s="45">
        <v>25721.47</v>
      </c>
      <c r="H452" s="65"/>
    </row>
    <row r="453" spans="1:8" s="64" customFormat="1" x14ac:dyDescent="0.25">
      <c r="A453" s="39" t="s">
        <v>163</v>
      </c>
      <c r="B453" s="69" t="s">
        <v>104</v>
      </c>
      <c r="C453" s="41"/>
      <c r="D453" s="68"/>
      <c r="E453" s="54"/>
      <c r="F453" s="56"/>
      <c r="G453" s="56"/>
      <c r="H453" s="65"/>
    </row>
    <row r="454" spans="1:8" s="64" customFormat="1" x14ac:dyDescent="0.25">
      <c r="A454" s="39"/>
      <c r="B454" s="69"/>
      <c r="C454" s="41">
        <v>2021</v>
      </c>
      <c r="D454" s="68" t="s">
        <v>350</v>
      </c>
      <c r="E454" s="43"/>
      <c r="F454" s="44"/>
      <c r="G454" s="45">
        <v>36421</v>
      </c>
      <c r="H454" s="65"/>
    </row>
    <row r="455" spans="1:8" s="64" customFormat="1" x14ac:dyDescent="0.25">
      <c r="A455" s="39" t="s">
        <v>164</v>
      </c>
      <c r="B455" s="69" t="s">
        <v>105</v>
      </c>
      <c r="C455" s="41"/>
      <c r="D455" s="68"/>
      <c r="E455" s="56"/>
      <c r="F455" s="56"/>
      <c r="G455" s="56"/>
      <c r="H455" s="65"/>
    </row>
    <row r="456" spans="1:8" s="64" customFormat="1" x14ac:dyDescent="0.25">
      <c r="A456" s="39"/>
      <c r="B456" s="69"/>
      <c r="C456" s="41">
        <v>2021</v>
      </c>
      <c r="D456" s="68" t="s">
        <v>1009</v>
      </c>
      <c r="E456" s="44"/>
      <c r="F456" s="44"/>
      <c r="G456" s="45">
        <v>238577</v>
      </c>
      <c r="H456" s="65"/>
    </row>
    <row r="457" spans="1:8" s="64" customFormat="1" x14ac:dyDescent="0.25">
      <c r="A457" s="39"/>
      <c r="B457" s="69"/>
      <c r="C457" s="41">
        <v>2021</v>
      </c>
      <c r="D457" s="68" t="s">
        <v>106</v>
      </c>
      <c r="E457" s="44"/>
      <c r="F457" s="44"/>
      <c r="G457" s="45">
        <v>1039289</v>
      </c>
      <c r="H457" s="65"/>
    </row>
    <row r="458" spans="1:8" s="64" customFormat="1" x14ac:dyDescent="0.25">
      <c r="A458" s="134"/>
      <c r="B458" s="70"/>
      <c r="C458" s="41">
        <v>2021</v>
      </c>
      <c r="D458" s="68" t="s">
        <v>107</v>
      </c>
      <c r="E458" s="44"/>
      <c r="F458" s="44"/>
      <c r="G458" s="45">
        <v>2968287</v>
      </c>
      <c r="H458" s="65"/>
    </row>
    <row r="459" spans="1:8" s="64" customFormat="1" x14ac:dyDescent="0.25">
      <c r="A459" s="120"/>
      <c r="B459" s="147" t="s">
        <v>1116</v>
      </c>
      <c r="C459" s="148"/>
      <c r="D459" s="148"/>
      <c r="E459" s="148"/>
      <c r="F459" s="148"/>
      <c r="G459" s="148"/>
      <c r="H459" s="65"/>
    </row>
    <row r="460" spans="1:8" s="64" customFormat="1" x14ac:dyDescent="0.25">
      <c r="A460" s="120"/>
      <c r="B460" s="149"/>
      <c r="C460" s="148"/>
      <c r="D460" s="148"/>
      <c r="E460" s="148"/>
      <c r="F460" s="148"/>
      <c r="G460" s="148"/>
      <c r="H460" s="65"/>
    </row>
    <row r="461" spans="1:8" s="64" customFormat="1" x14ac:dyDescent="0.25">
      <c r="A461" s="120"/>
      <c r="B461" s="149"/>
      <c r="C461" s="148"/>
      <c r="D461" s="148"/>
      <c r="E461" s="148"/>
      <c r="F461" s="148"/>
      <c r="G461" s="148"/>
      <c r="H461" s="65"/>
    </row>
    <row r="462" spans="1:8" s="64" customFormat="1" x14ac:dyDescent="0.25">
      <c r="A462" s="120"/>
      <c r="B462" s="150" t="s">
        <v>315</v>
      </c>
      <c r="C462" s="119"/>
      <c r="D462" s="119"/>
      <c r="E462" s="119"/>
      <c r="F462" s="119"/>
      <c r="G462" s="151"/>
      <c r="H462" s="65"/>
    </row>
    <row r="463" spans="1:8" s="64" customFormat="1" x14ac:dyDescent="0.25">
      <c r="A463" s="120"/>
      <c r="B463" s="150" t="s">
        <v>180</v>
      </c>
      <c r="C463" s="119"/>
      <c r="D463" s="119"/>
      <c r="E463" s="119"/>
      <c r="F463" s="119"/>
      <c r="G463" s="151"/>
      <c r="H463" s="65"/>
    </row>
    <row r="464" spans="1:8" s="64" customFormat="1" x14ac:dyDescent="0.25">
      <c r="A464" s="120"/>
      <c r="B464" s="150" t="s">
        <v>205</v>
      </c>
      <c r="C464" s="119"/>
      <c r="D464" s="119"/>
      <c r="E464" s="119"/>
      <c r="F464" s="119"/>
      <c r="G464" s="151"/>
      <c r="H464" s="65"/>
    </row>
    <row r="465" spans="1:8" s="64" customFormat="1" x14ac:dyDescent="0.25">
      <c r="A465" s="120"/>
      <c r="B465" s="152" t="s">
        <v>4</v>
      </c>
      <c r="C465" s="119"/>
      <c r="D465" s="119"/>
      <c r="E465" s="153">
        <f>SUM(E466:E467)</f>
        <v>3418</v>
      </c>
      <c r="F465" s="153">
        <f t="shared" ref="F465:G465" si="8">SUM(F466:F467)</f>
        <v>583</v>
      </c>
      <c r="G465" s="154">
        <f t="shared" si="8"/>
        <v>2566.5837000000001</v>
      </c>
      <c r="H465" s="65"/>
    </row>
    <row r="466" spans="1:8" s="64" customFormat="1" x14ac:dyDescent="0.25">
      <c r="A466" s="120"/>
      <c r="B466" s="155"/>
      <c r="C466" s="119"/>
      <c r="D466" s="156">
        <v>10</v>
      </c>
      <c r="E466" s="157">
        <f>E152+E159+E163</f>
        <v>44</v>
      </c>
      <c r="F466" s="157">
        <f>F152+F159+F163</f>
        <v>381</v>
      </c>
      <c r="G466" s="158">
        <f>G152+G159+G163</f>
        <v>221.69592</v>
      </c>
      <c r="H466" s="65"/>
    </row>
    <row r="467" spans="1:8" s="64" customFormat="1" x14ac:dyDescent="0.25">
      <c r="A467" s="148"/>
      <c r="B467" s="155"/>
      <c r="C467" s="119"/>
      <c r="D467" s="159">
        <v>0.4</v>
      </c>
      <c r="E467" s="157">
        <f>E149+E150+E151+E153+E154+E155+E156+E157+E158+E160+E161+E162</f>
        <v>3374</v>
      </c>
      <c r="F467" s="157">
        <f>F149+F150+F151+F153+F154+F155+F156+F157+F158+F160+F161+F162</f>
        <v>202</v>
      </c>
      <c r="G467" s="158">
        <f>G149+G150+G151+G153+G154+G155+G156+G157+G158+G160+G161+G162</f>
        <v>2344.88778</v>
      </c>
      <c r="H467" s="65"/>
    </row>
    <row r="468" spans="1:8" s="64" customFormat="1" ht="51" customHeight="1" x14ac:dyDescent="0.25">
      <c r="A468" s="148"/>
      <c r="B468" s="150" t="s">
        <v>228</v>
      </c>
      <c r="C468" s="119"/>
      <c r="D468" s="119"/>
      <c r="E468" s="157"/>
      <c r="F468" s="157"/>
      <c r="G468" s="158"/>
      <c r="H468" s="65"/>
    </row>
    <row r="469" spans="1:8" s="64" customFormat="1" ht="58.5" customHeight="1" x14ac:dyDescent="0.25">
      <c r="A469" s="148"/>
      <c r="B469" s="150" t="s">
        <v>198</v>
      </c>
      <c r="C469" s="119"/>
      <c r="D469" s="119"/>
      <c r="E469" s="119"/>
      <c r="F469" s="119"/>
      <c r="G469" s="151"/>
      <c r="H469" s="65"/>
    </row>
    <row r="470" spans="1:8" s="64" customFormat="1" x14ac:dyDescent="0.25">
      <c r="A470" s="148"/>
      <c r="B470" s="152" t="s">
        <v>4</v>
      </c>
      <c r="C470" s="119"/>
      <c r="D470" s="119"/>
      <c r="E470" s="153">
        <f>SUM(E471:E472)</f>
        <v>35</v>
      </c>
      <c r="F470" s="153">
        <f t="shared" ref="F470:G470" si="9">SUM(F471:F472)</f>
        <v>30</v>
      </c>
      <c r="G470" s="154">
        <f t="shared" si="9"/>
        <v>94.658940000000001</v>
      </c>
      <c r="H470" s="65"/>
    </row>
    <row r="471" spans="1:8" s="64" customFormat="1" x14ac:dyDescent="0.25">
      <c r="A471" s="148"/>
      <c r="B471" s="155"/>
      <c r="C471" s="119"/>
      <c r="D471" s="156">
        <v>10</v>
      </c>
      <c r="E471" s="157">
        <f>E185</f>
        <v>35</v>
      </c>
      <c r="F471" s="157">
        <f>F185</f>
        <v>30</v>
      </c>
      <c r="G471" s="158">
        <f>G185</f>
        <v>94.658940000000001</v>
      </c>
      <c r="H471" s="65"/>
    </row>
    <row r="472" spans="1:8" s="64" customFormat="1" x14ac:dyDescent="0.25">
      <c r="A472" s="148"/>
      <c r="B472" s="155"/>
      <c r="C472" s="119"/>
      <c r="D472" s="159">
        <v>0.4</v>
      </c>
      <c r="E472" s="157"/>
      <c r="F472" s="157"/>
      <c r="G472" s="158"/>
      <c r="H472" s="65"/>
    </row>
    <row r="473" spans="1:8" s="64" customFormat="1" x14ac:dyDescent="0.25">
      <c r="A473" s="148"/>
      <c r="B473" s="118" t="s">
        <v>1</v>
      </c>
      <c r="C473" s="119"/>
      <c r="D473" s="119"/>
      <c r="E473" s="119"/>
      <c r="F473" s="119"/>
      <c r="G473" s="151"/>
      <c r="H473" s="65"/>
    </row>
    <row r="474" spans="1:8" s="64" customFormat="1" x14ac:dyDescent="0.25">
      <c r="A474" s="148"/>
      <c r="B474" s="150" t="s">
        <v>744</v>
      </c>
      <c r="C474" s="119"/>
      <c r="D474" s="119"/>
      <c r="E474" s="119"/>
      <c r="F474" s="119"/>
      <c r="G474" s="151"/>
      <c r="H474" s="65"/>
    </row>
    <row r="475" spans="1:8" s="64" customFormat="1" x14ac:dyDescent="0.25">
      <c r="A475" s="148"/>
      <c r="B475" s="150" t="s">
        <v>764</v>
      </c>
      <c r="C475" s="119"/>
      <c r="D475" s="119"/>
      <c r="E475" s="119"/>
      <c r="F475" s="119"/>
      <c r="G475" s="151"/>
      <c r="H475" s="65"/>
    </row>
    <row r="476" spans="1:8" s="64" customFormat="1" x14ac:dyDescent="0.25">
      <c r="A476" s="148"/>
      <c r="B476" s="150" t="s">
        <v>756</v>
      </c>
      <c r="C476" s="119"/>
      <c r="D476" s="119"/>
      <c r="E476" s="119"/>
      <c r="F476" s="119"/>
      <c r="G476" s="151"/>
      <c r="H476" s="65"/>
    </row>
    <row r="477" spans="1:8" s="64" customFormat="1" x14ac:dyDescent="0.25">
      <c r="A477" s="148"/>
      <c r="B477" s="118" t="s">
        <v>4</v>
      </c>
      <c r="C477" s="119"/>
      <c r="D477" s="119"/>
      <c r="E477" s="153">
        <f>SUM(E478:E479)</f>
        <v>73</v>
      </c>
      <c r="F477" s="153">
        <f t="shared" ref="F477:G477" si="10">SUM(F478:F479)</f>
        <v>145</v>
      </c>
      <c r="G477" s="154">
        <f t="shared" si="10"/>
        <v>122.2495</v>
      </c>
      <c r="H477" s="65"/>
    </row>
    <row r="478" spans="1:8" s="64" customFormat="1" x14ac:dyDescent="0.25">
      <c r="A478" s="148"/>
      <c r="B478" s="155"/>
      <c r="C478" s="119"/>
      <c r="D478" s="156">
        <v>10</v>
      </c>
      <c r="E478" s="119">
        <f>E225</f>
        <v>73</v>
      </c>
      <c r="F478" s="119">
        <f>F225</f>
        <v>145</v>
      </c>
      <c r="G478" s="160">
        <f>G225</f>
        <v>122.2495</v>
      </c>
      <c r="H478" s="65"/>
    </row>
    <row r="479" spans="1:8" s="64" customFormat="1" ht="55.5" customHeight="1" x14ac:dyDescent="0.25">
      <c r="A479" s="148"/>
      <c r="B479" s="155"/>
      <c r="C479" s="119"/>
      <c r="D479" s="159">
        <v>0.4</v>
      </c>
      <c r="E479" s="119"/>
      <c r="F479" s="119"/>
      <c r="G479" s="151"/>
      <c r="H479" s="65"/>
    </row>
    <row r="480" spans="1:8" s="64" customFormat="1" x14ac:dyDescent="0.25">
      <c r="A480" s="148"/>
      <c r="B480" s="150" t="s">
        <v>783</v>
      </c>
      <c r="C480" s="119"/>
      <c r="D480" s="119"/>
      <c r="E480" s="119"/>
      <c r="F480" s="119"/>
      <c r="G480" s="151"/>
      <c r="H480" s="65"/>
    </row>
    <row r="481" spans="1:8" s="64" customFormat="1" x14ac:dyDescent="0.25">
      <c r="A481" s="148"/>
      <c r="B481" s="150" t="s">
        <v>764</v>
      </c>
      <c r="C481" s="119"/>
      <c r="D481" s="119"/>
      <c r="E481" s="119"/>
      <c r="F481" s="119"/>
      <c r="G481" s="151"/>
      <c r="H481" s="65"/>
    </row>
    <row r="482" spans="1:8" s="64" customFormat="1" x14ac:dyDescent="0.25">
      <c r="A482" s="148"/>
      <c r="B482" s="150" t="s">
        <v>756</v>
      </c>
      <c r="C482" s="119"/>
      <c r="D482" s="119"/>
      <c r="E482" s="119"/>
      <c r="F482" s="119"/>
      <c r="G482" s="151"/>
      <c r="H482" s="65"/>
    </row>
    <row r="483" spans="1:8" s="64" customFormat="1" x14ac:dyDescent="0.25">
      <c r="A483" s="148"/>
      <c r="B483" s="118" t="s">
        <v>4</v>
      </c>
      <c r="C483" s="119"/>
      <c r="D483" s="119"/>
      <c r="E483" s="161">
        <f>SUM(E484:E485)</f>
        <v>12</v>
      </c>
      <c r="F483" s="161">
        <f t="shared" ref="F483:G483" si="11">SUM(F484:F485)</f>
        <v>145</v>
      </c>
      <c r="G483" s="154">
        <f t="shared" si="11"/>
        <v>12.734999999999999</v>
      </c>
      <c r="H483" s="65"/>
    </row>
    <row r="484" spans="1:8" s="64" customFormat="1" x14ac:dyDescent="0.25">
      <c r="A484" s="148"/>
      <c r="B484" s="155"/>
      <c r="C484" s="119"/>
      <c r="D484" s="156">
        <v>10</v>
      </c>
      <c r="E484" s="119">
        <f>E257</f>
        <v>12</v>
      </c>
      <c r="F484" s="119">
        <f>F257</f>
        <v>145</v>
      </c>
      <c r="G484" s="160">
        <f>G257</f>
        <v>12.734999999999999</v>
      </c>
      <c r="H484" s="65"/>
    </row>
    <row r="485" spans="1:8" s="64" customFormat="1" x14ac:dyDescent="0.25">
      <c r="A485" s="148"/>
      <c r="B485" s="155"/>
      <c r="C485" s="119"/>
      <c r="D485" s="159">
        <v>0.4</v>
      </c>
      <c r="E485" s="119"/>
      <c r="F485" s="119"/>
      <c r="G485" s="151"/>
      <c r="H485" s="65"/>
    </row>
    <row r="486" spans="1:8" s="64" customFormat="1" ht="31.5" x14ac:dyDescent="0.25">
      <c r="A486" s="148"/>
      <c r="B486" s="162" t="s">
        <v>953</v>
      </c>
      <c r="C486" s="119"/>
      <c r="D486" s="119"/>
      <c r="E486" s="119"/>
      <c r="F486" s="119"/>
      <c r="G486" s="151"/>
      <c r="H486" s="65"/>
    </row>
    <row r="487" spans="1:8" s="64" customFormat="1" ht="31.5" x14ac:dyDescent="0.25">
      <c r="A487" s="148"/>
      <c r="B487" s="163" t="s">
        <v>142</v>
      </c>
      <c r="C487" s="119"/>
      <c r="D487" s="119"/>
      <c r="E487" s="119"/>
      <c r="F487" s="119"/>
      <c r="G487" s="151"/>
      <c r="H487" s="65"/>
    </row>
    <row r="488" spans="1:8" s="64" customFormat="1" x14ac:dyDescent="0.25">
      <c r="A488" s="148"/>
      <c r="B488" s="150" t="s">
        <v>956</v>
      </c>
      <c r="C488" s="119"/>
      <c r="D488" s="119"/>
      <c r="E488" s="119"/>
      <c r="F488" s="119"/>
      <c r="G488" s="151"/>
      <c r="H488" s="65"/>
    </row>
    <row r="489" spans="1:8" s="64" customFormat="1" ht="69.75" customHeight="1" x14ac:dyDescent="0.25">
      <c r="A489" s="148"/>
      <c r="B489" s="118" t="s">
        <v>984</v>
      </c>
      <c r="C489" s="119"/>
      <c r="D489" s="119"/>
      <c r="E489" s="164"/>
      <c r="F489" s="165">
        <f>F490</f>
        <v>613.79999999999995</v>
      </c>
      <c r="G489" s="166">
        <f>G490</f>
        <v>1969.69147</v>
      </c>
      <c r="H489" s="65"/>
    </row>
    <row r="490" spans="1:8" s="64" customFormat="1" ht="50.25" customHeight="1" x14ac:dyDescent="0.25">
      <c r="A490" s="148"/>
      <c r="B490" s="155"/>
      <c r="C490" s="119"/>
      <c r="D490" s="119" t="s">
        <v>958</v>
      </c>
      <c r="E490" s="164"/>
      <c r="F490" s="164">
        <f t="shared" ref="F490:G490" si="12">F411</f>
        <v>613.79999999999995</v>
      </c>
      <c r="G490" s="160">
        <f t="shared" si="12"/>
        <v>1969.69147</v>
      </c>
      <c r="H490" s="65"/>
    </row>
    <row r="491" spans="1:8" s="64" customFormat="1" ht="79.5" customHeight="1" x14ac:dyDescent="0.25">
      <c r="A491" s="148"/>
      <c r="B491" s="167"/>
      <c r="C491" s="119"/>
      <c r="D491" s="119"/>
      <c r="E491" s="119"/>
      <c r="F491" s="119"/>
      <c r="G491" s="151"/>
      <c r="H491" s="65"/>
    </row>
    <row r="492" spans="1:8" s="64" customFormat="1" x14ac:dyDescent="0.25">
      <c r="A492" s="148"/>
      <c r="B492" s="167"/>
      <c r="C492" s="119"/>
      <c r="D492" s="119"/>
      <c r="E492" s="119"/>
      <c r="F492" s="119"/>
      <c r="G492" s="151"/>
      <c r="H492" s="65"/>
    </row>
    <row r="493" spans="1:8" s="64" customFormat="1" x14ac:dyDescent="0.25">
      <c r="A493" s="148"/>
      <c r="B493" s="167"/>
      <c r="C493" s="119"/>
      <c r="D493" s="119"/>
      <c r="E493" s="119"/>
      <c r="F493" s="119"/>
      <c r="G493" s="151"/>
      <c r="H493" s="65"/>
    </row>
    <row r="494" spans="1:8" s="64" customFormat="1" x14ac:dyDescent="0.25">
      <c r="A494" s="148"/>
      <c r="B494" s="167"/>
      <c r="C494" s="119"/>
      <c r="D494" s="119"/>
      <c r="E494" s="168">
        <f t="shared" ref="E494:F494" si="13">E489+E483+E477+E470+E465</f>
        <v>3538</v>
      </c>
      <c r="F494" s="168">
        <f t="shared" si="13"/>
        <v>1516.8</v>
      </c>
      <c r="G494" s="160">
        <f>G489+G483+G477+G470+G465</f>
        <v>4765.9186099999997</v>
      </c>
      <c r="H494" s="65"/>
    </row>
    <row r="495" spans="1:8" s="64" customFormat="1" x14ac:dyDescent="0.25">
      <c r="A495" s="148"/>
      <c r="B495" s="167"/>
      <c r="C495" s="169"/>
      <c r="D495" s="169"/>
      <c r="E495" s="169"/>
      <c r="F495" s="169"/>
      <c r="G495" s="158">
        <f>G148+G184+G224+G256+G411</f>
        <v>4765.9186099999997</v>
      </c>
      <c r="H495" s="65"/>
    </row>
    <row r="496" spans="1:8" s="64" customFormat="1" x14ac:dyDescent="0.25">
      <c r="A496" s="65"/>
      <c r="C496" s="65"/>
      <c r="D496" s="65"/>
      <c r="E496" s="65"/>
      <c r="F496" s="65"/>
      <c r="G496" s="65"/>
      <c r="H496" s="65"/>
    </row>
    <row r="497" spans="1:8" s="64" customFormat="1" x14ac:dyDescent="0.25">
      <c r="A497" s="65"/>
      <c r="C497" s="65"/>
      <c r="D497" s="65"/>
      <c r="E497" s="65"/>
      <c r="F497" s="65"/>
      <c r="G497" s="65"/>
      <c r="H497" s="65"/>
    </row>
    <row r="498" spans="1:8" s="64" customFormat="1" x14ac:dyDescent="0.25">
      <c r="A498" s="65"/>
      <c r="C498" s="65"/>
      <c r="D498" s="65"/>
      <c r="E498" s="65"/>
      <c r="F498" s="65"/>
      <c r="G498" s="65"/>
      <c r="H498" s="65"/>
    </row>
    <row r="499" spans="1:8" s="64" customFormat="1" x14ac:dyDescent="0.25">
      <c r="A499" s="65"/>
      <c r="C499" s="65"/>
      <c r="D499" s="65"/>
      <c r="E499" s="65"/>
      <c r="F499" s="65"/>
      <c r="G499" s="65"/>
      <c r="H499" s="65"/>
    </row>
    <row r="500" spans="1:8" s="64" customFormat="1" x14ac:dyDescent="0.25">
      <c r="A500" s="65"/>
      <c r="C500" s="65"/>
      <c r="D500" s="65"/>
      <c r="E500" s="65"/>
      <c r="F500" s="65"/>
      <c r="G500" s="65"/>
      <c r="H500" s="65"/>
    </row>
    <row r="501" spans="1:8" s="64" customFormat="1" x14ac:dyDescent="0.25">
      <c r="A501" s="65"/>
      <c r="C501" s="65"/>
      <c r="D501" s="65"/>
      <c r="E501" s="65"/>
      <c r="F501" s="65"/>
      <c r="G501" s="65"/>
      <c r="H501" s="65"/>
    </row>
    <row r="502" spans="1:8" s="64" customFormat="1" x14ac:dyDescent="0.25">
      <c r="A502" s="65"/>
      <c r="C502" s="65"/>
      <c r="D502" s="65"/>
      <c r="E502" s="65"/>
      <c r="F502" s="65"/>
      <c r="G502" s="65"/>
      <c r="H502" s="65"/>
    </row>
    <row r="503" spans="1:8" s="64" customFormat="1" x14ac:dyDescent="0.25">
      <c r="A503" s="65"/>
      <c r="C503" s="65"/>
      <c r="D503" s="65"/>
      <c r="E503" s="65"/>
      <c r="F503" s="65"/>
      <c r="G503" s="65"/>
      <c r="H503" s="65"/>
    </row>
    <row r="504" spans="1:8" s="64" customFormat="1" x14ac:dyDescent="0.25">
      <c r="A504" s="65"/>
      <c r="C504" s="65"/>
      <c r="D504" s="65"/>
      <c r="E504" s="65"/>
      <c r="F504" s="65"/>
      <c r="G504" s="65"/>
      <c r="H504" s="65"/>
    </row>
    <row r="505" spans="1:8" s="64" customFormat="1" x14ac:dyDescent="0.25">
      <c r="A505" s="65"/>
      <c r="C505" s="65"/>
      <c r="D505" s="65"/>
      <c r="E505" s="65"/>
      <c r="F505" s="65"/>
      <c r="G505" s="65"/>
      <c r="H505" s="65"/>
    </row>
    <row r="506" spans="1:8" s="64" customFormat="1" x14ac:dyDescent="0.25">
      <c r="A506" s="65"/>
      <c r="C506" s="65"/>
      <c r="D506" s="65"/>
      <c r="E506" s="65"/>
      <c r="F506" s="65"/>
      <c r="G506" s="65"/>
      <c r="H506" s="65"/>
    </row>
    <row r="507" spans="1:8" s="64" customFormat="1" x14ac:dyDescent="0.25">
      <c r="A507" s="65"/>
      <c r="C507" s="65"/>
      <c r="D507" s="65"/>
      <c r="E507" s="65"/>
      <c r="F507" s="65"/>
      <c r="G507" s="65"/>
      <c r="H507" s="65"/>
    </row>
    <row r="508" spans="1:8" s="64" customFormat="1" x14ac:dyDescent="0.25">
      <c r="A508" s="65"/>
      <c r="C508" s="65"/>
      <c r="D508" s="65"/>
      <c r="E508" s="65"/>
      <c r="F508" s="65"/>
      <c r="G508" s="65"/>
      <c r="H508" s="65"/>
    </row>
    <row r="509" spans="1:8" s="64" customFormat="1" x14ac:dyDescent="0.25">
      <c r="A509" s="65"/>
      <c r="C509" s="65"/>
      <c r="D509" s="65"/>
      <c r="E509" s="65"/>
      <c r="F509" s="65"/>
      <c r="G509" s="65"/>
      <c r="H509" s="65"/>
    </row>
    <row r="510" spans="1:8" s="64" customFormat="1" x14ac:dyDescent="0.25">
      <c r="A510" s="65"/>
      <c r="C510" s="65"/>
      <c r="D510" s="65"/>
      <c r="E510" s="65"/>
      <c r="F510" s="65"/>
      <c r="G510" s="65"/>
      <c r="H510" s="65"/>
    </row>
    <row r="511" spans="1:8" s="64" customFormat="1" x14ac:dyDescent="0.25">
      <c r="A511" s="65"/>
      <c r="C511" s="65"/>
      <c r="D511" s="65"/>
      <c r="E511" s="65"/>
      <c r="F511" s="65"/>
      <c r="G511" s="65"/>
      <c r="H511" s="65"/>
    </row>
    <row r="512" spans="1:8" s="64" customFormat="1" x14ac:dyDescent="0.25">
      <c r="A512" s="65"/>
      <c r="C512" s="65"/>
      <c r="D512" s="65"/>
      <c r="E512" s="65"/>
      <c r="F512" s="65"/>
      <c r="G512" s="65"/>
      <c r="H512" s="65"/>
    </row>
    <row r="513" spans="1:8" s="64" customFormat="1" x14ac:dyDescent="0.25">
      <c r="A513" s="65"/>
      <c r="C513" s="65"/>
      <c r="D513" s="65"/>
      <c r="E513" s="65"/>
      <c r="F513" s="65"/>
      <c r="G513" s="65"/>
      <c r="H513" s="65"/>
    </row>
    <row r="514" spans="1:8" s="64" customFormat="1" x14ac:dyDescent="0.25">
      <c r="A514" s="65"/>
      <c r="C514" s="65"/>
      <c r="D514" s="65"/>
      <c r="E514" s="65"/>
      <c r="F514" s="65"/>
      <c r="G514" s="65"/>
      <c r="H514" s="65"/>
    </row>
    <row r="515" spans="1:8" s="64" customFormat="1" x14ac:dyDescent="0.25">
      <c r="A515" s="65"/>
      <c r="C515" s="65"/>
      <c r="D515" s="65"/>
      <c r="E515" s="65"/>
      <c r="F515" s="65"/>
      <c r="G515" s="65"/>
      <c r="H515" s="65"/>
    </row>
    <row r="516" spans="1:8" s="64" customFormat="1" x14ac:dyDescent="0.25">
      <c r="A516" s="65"/>
      <c r="C516" s="65"/>
      <c r="D516" s="65"/>
      <c r="E516" s="65"/>
      <c r="F516" s="65"/>
      <c r="G516" s="65"/>
      <c r="H516" s="65"/>
    </row>
    <row r="517" spans="1:8" s="64" customFormat="1" x14ac:dyDescent="0.25">
      <c r="A517" s="65"/>
      <c r="C517" s="65"/>
      <c r="D517" s="65"/>
      <c r="E517" s="65"/>
      <c r="F517" s="65"/>
      <c r="G517" s="65"/>
      <c r="H517" s="65"/>
    </row>
    <row r="518" spans="1:8" s="64" customFormat="1" x14ac:dyDescent="0.25">
      <c r="A518" s="65"/>
      <c r="C518" s="65"/>
      <c r="D518" s="65"/>
      <c r="E518" s="65"/>
      <c r="F518" s="65"/>
      <c r="G518" s="65"/>
      <c r="H518" s="65"/>
    </row>
    <row r="519" spans="1:8" s="64" customFormat="1" x14ac:dyDescent="0.25">
      <c r="A519" s="65"/>
      <c r="C519" s="65"/>
      <c r="D519" s="65"/>
      <c r="E519" s="65"/>
      <c r="F519" s="65"/>
      <c r="G519" s="65"/>
      <c r="H519" s="65"/>
    </row>
    <row r="520" spans="1:8" s="64" customFormat="1" x14ac:dyDescent="0.25">
      <c r="A520" s="65"/>
      <c r="C520" s="65"/>
      <c r="D520" s="65"/>
      <c r="E520" s="65"/>
      <c r="F520" s="65"/>
      <c r="G520" s="65"/>
      <c r="H520" s="65"/>
    </row>
    <row r="521" spans="1:8" s="64" customFormat="1" x14ac:dyDescent="0.25">
      <c r="A521" s="65"/>
      <c r="C521" s="65"/>
      <c r="D521" s="65"/>
      <c r="E521" s="65"/>
      <c r="F521" s="65"/>
      <c r="G521" s="65"/>
      <c r="H521" s="65"/>
    </row>
    <row r="522" spans="1:8" s="64" customFormat="1" x14ac:dyDescent="0.25">
      <c r="A522" s="65"/>
      <c r="C522" s="65"/>
      <c r="D522" s="65"/>
      <c r="E522" s="65"/>
      <c r="F522" s="65"/>
      <c r="G522" s="65"/>
      <c r="H522" s="65"/>
    </row>
    <row r="523" spans="1:8" s="64" customFormat="1" x14ac:dyDescent="0.25">
      <c r="A523" s="65"/>
      <c r="C523" s="65"/>
      <c r="D523" s="65"/>
      <c r="E523" s="65"/>
      <c r="F523" s="65"/>
      <c r="G523" s="65"/>
      <c r="H523" s="65"/>
    </row>
    <row r="524" spans="1:8" s="64" customFormat="1" x14ac:dyDescent="0.25">
      <c r="A524" s="65"/>
      <c r="C524" s="65"/>
      <c r="D524" s="65"/>
      <c r="E524" s="65"/>
      <c r="F524" s="65"/>
      <c r="G524" s="65"/>
      <c r="H524" s="65"/>
    </row>
    <row r="525" spans="1:8" s="64" customFormat="1" x14ac:dyDescent="0.25">
      <c r="A525" s="65"/>
      <c r="C525" s="65"/>
      <c r="D525" s="65"/>
      <c r="E525" s="65"/>
      <c r="F525" s="65"/>
      <c r="G525" s="65"/>
      <c r="H525" s="65"/>
    </row>
    <row r="526" spans="1:8" s="64" customFormat="1" ht="55.5" customHeight="1" x14ac:dyDescent="0.25">
      <c r="A526" s="65"/>
      <c r="C526" s="65"/>
      <c r="D526" s="65"/>
      <c r="E526" s="65"/>
      <c r="F526" s="65"/>
      <c r="G526" s="65"/>
      <c r="H526" s="65"/>
    </row>
    <row r="527" spans="1:8" s="64" customFormat="1" ht="56.25" customHeight="1" x14ac:dyDescent="0.25">
      <c r="A527" s="65"/>
      <c r="C527" s="65"/>
      <c r="D527" s="65"/>
      <c r="E527" s="65"/>
      <c r="F527" s="65"/>
      <c r="G527" s="65"/>
      <c r="H527" s="65"/>
    </row>
    <row r="528" spans="1:8" s="64" customFormat="1" x14ac:dyDescent="0.25">
      <c r="A528" s="65"/>
      <c r="C528" s="65"/>
      <c r="D528" s="65"/>
      <c r="E528" s="65"/>
      <c r="F528" s="65"/>
      <c r="G528" s="65"/>
      <c r="H528" s="65"/>
    </row>
    <row r="529" spans="1:8" s="64" customFormat="1" x14ac:dyDescent="0.25">
      <c r="A529" s="65"/>
      <c r="C529" s="65"/>
      <c r="D529" s="65"/>
      <c r="E529" s="65"/>
      <c r="F529" s="65"/>
      <c r="G529" s="65"/>
      <c r="H529" s="65"/>
    </row>
    <row r="530" spans="1:8" s="64" customFormat="1" x14ac:dyDescent="0.25">
      <c r="A530" s="65"/>
      <c r="C530" s="65"/>
      <c r="D530" s="65"/>
      <c r="E530" s="65"/>
      <c r="F530" s="65"/>
      <c r="G530" s="65"/>
      <c r="H530" s="65"/>
    </row>
    <row r="531" spans="1:8" s="64" customFormat="1" x14ac:dyDescent="0.25">
      <c r="A531" s="65"/>
      <c r="C531" s="65"/>
      <c r="D531" s="65"/>
      <c r="E531" s="65"/>
      <c r="F531" s="65"/>
      <c r="G531" s="65"/>
      <c r="H531" s="65"/>
    </row>
    <row r="532" spans="1:8" s="64" customFormat="1" x14ac:dyDescent="0.25">
      <c r="A532" s="65"/>
      <c r="C532" s="65"/>
      <c r="D532" s="65"/>
      <c r="E532" s="65"/>
      <c r="F532" s="65"/>
      <c r="G532" s="65"/>
      <c r="H532" s="65"/>
    </row>
    <row r="533" spans="1:8" s="64" customFormat="1" x14ac:dyDescent="0.25">
      <c r="A533" s="65"/>
      <c r="C533" s="65"/>
      <c r="D533" s="65"/>
      <c r="E533" s="65"/>
      <c r="F533" s="65"/>
      <c r="G533" s="65"/>
      <c r="H533" s="65"/>
    </row>
    <row r="534" spans="1:8" s="64" customFormat="1" x14ac:dyDescent="0.25">
      <c r="A534" s="65"/>
      <c r="C534" s="65"/>
      <c r="D534" s="65"/>
      <c r="E534" s="65"/>
      <c r="F534" s="65"/>
      <c r="G534" s="65"/>
      <c r="H534" s="65"/>
    </row>
    <row r="535" spans="1:8" s="64" customFormat="1" x14ac:dyDescent="0.25">
      <c r="A535" s="65"/>
      <c r="C535" s="65"/>
      <c r="D535" s="65"/>
      <c r="E535" s="65"/>
      <c r="F535" s="65"/>
      <c r="G535" s="65"/>
      <c r="H535" s="65"/>
    </row>
    <row r="536" spans="1:8" s="64" customFormat="1" x14ac:dyDescent="0.25">
      <c r="A536" s="65"/>
      <c r="C536" s="65"/>
      <c r="D536" s="65"/>
      <c r="E536" s="65"/>
      <c r="F536" s="65"/>
      <c r="G536" s="65"/>
      <c r="H536" s="65"/>
    </row>
    <row r="537" spans="1:8" s="64" customFormat="1" x14ac:dyDescent="0.25">
      <c r="A537" s="65"/>
      <c r="C537" s="65"/>
      <c r="D537" s="65"/>
      <c r="E537" s="65"/>
      <c r="F537" s="65"/>
      <c r="G537" s="65"/>
      <c r="H537" s="65"/>
    </row>
    <row r="538" spans="1:8" s="64" customFormat="1" x14ac:dyDescent="0.25">
      <c r="A538" s="65"/>
      <c r="C538" s="65"/>
      <c r="D538" s="65"/>
      <c r="E538" s="65"/>
      <c r="F538" s="65"/>
      <c r="G538" s="65"/>
      <c r="H538" s="65"/>
    </row>
    <row r="539" spans="1:8" s="64" customFormat="1" x14ac:dyDescent="0.25">
      <c r="A539" s="65"/>
      <c r="C539" s="65"/>
      <c r="D539" s="65"/>
      <c r="E539" s="65"/>
      <c r="F539" s="65"/>
      <c r="G539" s="65"/>
      <c r="H539" s="65"/>
    </row>
    <row r="540" spans="1:8" s="64" customFormat="1" x14ac:dyDescent="0.25">
      <c r="A540" s="65"/>
      <c r="C540" s="65"/>
      <c r="D540" s="65"/>
      <c r="E540" s="65"/>
      <c r="F540" s="65"/>
      <c r="G540" s="65"/>
      <c r="H540" s="65"/>
    </row>
    <row r="541" spans="1:8" s="64" customFormat="1" x14ac:dyDescent="0.25">
      <c r="A541" s="65"/>
      <c r="C541" s="65"/>
      <c r="D541" s="65"/>
      <c r="E541" s="65"/>
      <c r="F541" s="65"/>
      <c r="G541" s="65"/>
      <c r="H541" s="65"/>
    </row>
    <row r="542" spans="1:8" s="64" customFormat="1" x14ac:dyDescent="0.25">
      <c r="A542" s="65"/>
      <c r="C542" s="65"/>
      <c r="D542" s="65"/>
      <c r="E542" s="65"/>
      <c r="F542" s="65"/>
      <c r="G542" s="65"/>
      <c r="H542" s="65"/>
    </row>
    <row r="543" spans="1:8" s="64" customFormat="1" x14ac:dyDescent="0.25">
      <c r="A543" s="65"/>
      <c r="C543" s="65"/>
      <c r="D543" s="65"/>
      <c r="E543" s="65"/>
      <c r="F543" s="65"/>
      <c r="G543" s="65"/>
      <c r="H543" s="65"/>
    </row>
    <row r="544" spans="1:8" s="64" customFormat="1" x14ac:dyDescent="0.25">
      <c r="A544" s="65"/>
      <c r="C544" s="65"/>
      <c r="D544" s="65"/>
      <c r="E544" s="65"/>
      <c r="F544" s="65"/>
      <c r="G544" s="65"/>
      <c r="H544" s="65"/>
    </row>
    <row r="545" spans="1:8" s="64" customFormat="1" x14ac:dyDescent="0.25">
      <c r="A545" s="65"/>
      <c r="C545" s="65"/>
      <c r="D545" s="65"/>
      <c r="E545" s="65"/>
      <c r="F545" s="65"/>
      <c r="G545" s="65"/>
      <c r="H545" s="65"/>
    </row>
    <row r="546" spans="1:8" s="64" customFormat="1" x14ac:dyDescent="0.25">
      <c r="A546" s="65"/>
      <c r="C546" s="65"/>
      <c r="D546" s="65"/>
      <c r="E546" s="65"/>
      <c r="F546" s="65"/>
      <c r="G546" s="65"/>
      <c r="H546" s="65"/>
    </row>
    <row r="547" spans="1:8" s="64" customFormat="1" x14ac:dyDescent="0.25">
      <c r="A547" s="65"/>
      <c r="C547" s="65"/>
      <c r="D547" s="65"/>
      <c r="E547" s="65"/>
      <c r="F547" s="65"/>
      <c r="G547" s="65"/>
      <c r="H547" s="65"/>
    </row>
    <row r="548" spans="1:8" s="64" customFormat="1" x14ac:dyDescent="0.25">
      <c r="A548" s="65"/>
      <c r="C548" s="65"/>
      <c r="D548" s="65"/>
      <c r="E548" s="65"/>
      <c r="F548" s="65"/>
      <c r="G548" s="65"/>
      <c r="H548" s="65"/>
    </row>
    <row r="549" spans="1:8" s="64" customFormat="1" x14ac:dyDescent="0.25">
      <c r="A549" s="65"/>
      <c r="C549" s="65"/>
      <c r="D549" s="65"/>
      <c r="E549" s="65"/>
      <c r="F549" s="65"/>
      <c r="G549" s="65"/>
      <c r="H549" s="65"/>
    </row>
    <row r="550" spans="1:8" s="64" customFormat="1" x14ac:dyDescent="0.25">
      <c r="A550" s="65"/>
      <c r="C550" s="65"/>
      <c r="D550" s="65"/>
      <c r="E550" s="65"/>
      <c r="F550" s="65"/>
      <c r="G550" s="65"/>
      <c r="H550" s="65"/>
    </row>
    <row r="551" spans="1:8" s="64" customFormat="1" x14ac:dyDescent="0.25">
      <c r="A551" s="65"/>
      <c r="C551" s="65"/>
      <c r="D551" s="65"/>
      <c r="E551" s="65"/>
      <c r="F551" s="65"/>
      <c r="G551" s="65"/>
      <c r="H551" s="65"/>
    </row>
    <row r="552" spans="1:8" s="64" customFormat="1" x14ac:dyDescent="0.25">
      <c r="A552" s="65"/>
      <c r="C552" s="65"/>
      <c r="D552" s="65"/>
      <c r="E552" s="65"/>
      <c r="F552" s="65"/>
      <c r="G552" s="65"/>
      <c r="H552" s="65"/>
    </row>
    <row r="553" spans="1:8" s="64" customFormat="1" x14ac:dyDescent="0.25">
      <c r="A553" s="65"/>
      <c r="C553" s="65"/>
      <c r="D553" s="65"/>
      <c r="E553" s="65"/>
      <c r="F553" s="65"/>
      <c r="G553" s="65"/>
      <c r="H553" s="65"/>
    </row>
    <row r="554" spans="1:8" s="64" customFormat="1" x14ac:dyDescent="0.25">
      <c r="A554" s="65"/>
      <c r="C554" s="65"/>
      <c r="D554" s="65"/>
      <c r="E554" s="65"/>
      <c r="F554" s="65"/>
      <c r="G554" s="65"/>
      <c r="H554" s="65"/>
    </row>
    <row r="555" spans="1:8" s="64" customFormat="1" x14ac:dyDescent="0.25">
      <c r="A555" s="65"/>
      <c r="C555" s="65"/>
      <c r="D555" s="65"/>
      <c r="E555" s="65"/>
      <c r="F555" s="65"/>
      <c r="G555" s="65"/>
      <c r="H555" s="65"/>
    </row>
    <row r="556" spans="1:8" s="64" customFormat="1" ht="68.25" customHeight="1" x14ac:dyDescent="0.25">
      <c r="A556" s="65"/>
      <c r="C556" s="65"/>
      <c r="D556" s="65"/>
      <c r="E556" s="65"/>
      <c r="F556" s="65"/>
      <c r="G556" s="65"/>
      <c r="H556" s="65"/>
    </row>
    <row r="557" spans="1:8" s="64" customFormat="1" ht="51.75" customHeight="1" x14ac:dyDescent="0.25">
      <c r="A557" s="65"/>
      <c r="C557" s="65"/>
      <c r="D557" s="65"/>
      <c r="E557" s="65"/>
      <c r="F557" s="65"/>
      <c r="G557" s="65"/>
      <c r="H557" s="65"/>
    </row>
    <row r="558" spans="1:8" s="64" customFormat="1" x14ac:dyDescent="0.25">
      <c r="A558" s="65"/>
      <c r="C558" s="65"/>
      <c r="D558" s="65"/>
      <c r="E558" s="65"/>
      <c r="F558" s="65"/>
      <c r="G558" s="65"/>
      <c r="H558" s="65"/>
    </row>
    <row r="559" spans="1:8" s="64" customFormat="1" x14ac:dyDescent="0.25">
      <c r="A559" s="65"/>
      <c r="C559" s="65"/>
      <c r="D559" s="65"/>
      <c r="E559" s="65"/>
      <c r="F559" s="65"/>
      <c r="G559" s="65"/>
      <c r="H559" s="65"/>
    </row>
    <row r="560" spans="1:8" s="64" customFormat="1" x14ac:dyDescent="0.25">
      <c r="A560" s="65"/>
      <c r="C560" s="65"/>
      <c r="D560" s="65"/>
      <c r="E560" s="65"/>
      <c r="F560" s="65"/>
      <c r="G560" s="65"/>
      <c r="H560" s="65"/>
    </row>
    <row r="561" spans="1:8" s="64" customFormat="1" x14ac:dyDescent="0.25">
      <c r="A561" s="65"/>
      <c r="C561" s="65"/>
      <c r="D561" s="65"/>
      <c r="E561" s="65"/>
      <c r="F561" s="65"/>
      <c r="G561" s="65"/>
      <c r="H561" s="65"/>
    </row>
    <row r="562" spans="1:8" s="64" customFormat="1" ht="18.75" customHeight="1" x14ac:dyDescent="0.25">
      <c r="A562" s="65"/>
      <c r="C562" s="65"/>
      <c r="D562" s="65"/>
      <c r="E562" s="65"/>
      <c r="F562" s="65"/>
      <c r="G562" s="65"/>
      <c r="H562" s="65"/>
    </row>
    <row r="563" spans="1:8" s="64" customFormat="1" x14ac:dyDescent="0.25">
      <c r="A563" s="65"/>
      <c r="C563" s="65"/>
      <c r="D563" s="65"/>
      <c r="E563" s="65"/>
      <c r="F563" s="65"/>
      <c r="G563" s="65"/>
      <c r="H563" s="65"/>
    </row>
    <row r="564" spans="1:8" s="64" customFormat="1" x14ac:dyDescent="0.25">
      <c r="A564" s="65"/>
      <c r="C564" s="65"/>
      <c r="D564" s="65"/>
      <c r="E564" s="65"/>
      <c r="F564" s="65"/>
      <c r="G564" s="65"/>
      <c r="H564" s="65"/>
    </row>
    <row r="565" spans="1:8" s="64" customFormat="1" x14ac:dyDescent="0.25">
      <c r="A565" s="65"/>
      <c r="C565" s="65"/>
      <c r="D565" s="65"/>
      <c r="E565" s="65"/>
      <c r="F565" s="65"/>
      <c r="G565" s="65"/>
      <c r="H565" s="65"/>
    </row>
    <row r="566" spans="1:8" s="64" customFormat="1" x14ac:dyDescent="0.25">
      <c r="A566" s="65"/>
      <c r="C566" s="65"/>
      <c r="D566" s="65"/>
      <c r="E566" s="65"/>
      <c r="F566" s="65"/>
      <c r="G566" s="65"/>
      <c r="H566" s="65"/>
    </row>
    <row r="567" spans="1:8" s="64" customFormat="1" x14ac:dyDescent="0.25">
      <c r="A567" s="65"/>
      <c r="C567" s="65"/>
      <c r="D567" s="65"/>
      <c r="E567" s="65"/>
      <c r="F567" s="65"/>
      <c r="G567" s="65"/>
      <c r="H567" s="65"/>
    </row>
    <row r="568" spans="1:8" s="64" customFormat="1" x14ac:dyDescent="0.25">
      <c r="A568" s="65"/>
      <c r="C568" s="65"/>
      <c r="D568" s="65"/>
      <c r="E568" s="65"/>
      <c r="F568" s="65"/>
      <c r="G568" s="65"/>
      <c r="H568" s="65"/>
    </row>
    <row r="569" spans="1:8" s="64" customFormat="1" ht="56.25" customHeight="1" x14ac:dyDescent="0.25">
      <c r="A569" s="65"/>
      <c r="C569" s="65"/>
      <c r="D569" s="65"/>
      <c r="E569" s="65"/>
      <c r="F569" s="65"/>
      <c r="G569" s="65"/>
      <c r="H569" s="65"/>
    </row>
    <row r="570" spans="1:8" s="64" customFormat="1" ht="52.5" customHeight="1" x14ac:dyDescent="0.25">
      <c r="A570" s="65"/>
      <c r="C570" s="65"/>
      <c r="D570" s="65"/>
      <c r="E570" s="65"/>
      <c r="F570" s="65"/>
      <c r="G570" s="65"/>
      <c r="H570" s="65"/>
    </row>
    <row r="571" spans="1:8" s="64" customFormat="1" x14ac:dyDescent="0.25">
      <c r="A571" s="65"/>
      <c r="C571" s="65"/>
      <c r="D571" s="65"/>
      <c r="E571" s="65"/>
      <c r="F571" s="65"/>
      <c r="G571" s="65"/>
      <c r="H571" s="65"/>
    </row>
    <row r="572" spans="1:8" s="64" customFormat="1" ht="54" customHeight="1" x14ac:dyDescent="0.25">
      <c r="A572" s="65"/>
      <c r="C572" s="65"/>
      <c r="D572" s="65"/>
      <c r="E572" s="65"/>
      <c r="F572" s="65"/>
      <c r="G572" s="65"/>
      <c r="H572" s="65"/>
    </row>
    <row r="573" spans="1:8" s="72" customFormat="1" x14ac:dyDescent="0.25">
      <c r="A573" s="65"/>
      <c r="C573" s="65"/>
      <c r="D573" s="65"/>
      <c r="E573" s="65"/>
      <c r="F573" s="65"/>
      <c r="G573" s="65"/>
      <c r="H573" s="65"/>
    </row>
    <row r="574" spans="1:8" s="72" customFormat="1" ht="49.5" customHeight="1" x14ac:dyDescent="0.25">
      <c r="A574" s="65"/>
      <c r="C574" s="65"/>
      <c r="D574" s="65"/>
      <c r="E574" s="65"/>
      <c r="F574" s="65"/>
      <c r="G574" s="65"/>
      <c r="H574" s="65"/>
    </row>
    <row r="575" spans="1:8" s="72" customFormat="1" ht="68.25" customHeight="1" x14ac:dyDescent="0.25">
      <c r="A575" s="65"/>
      <c r="C575" s="65"/>
      <c r="D575" s="65"/>
      <c r="E575" s="65"/>
      <c r="F575" s="65"/>
      <c r="G575" s="65"/>
      <c r="H575" s="65"/>
    </row>
    <row r="576" spans="1:8" s="72" customFormat="1" x14ac:dyDescent="0.25">
      <c r="A576" s="65"/>
      <c r="C576" s="65"/>
      <c r="D576" s="65"/>
      <c r="E576" s="65"/>
      <c r="F576" s="65"/>
      <c r="G576" s="65"/>
      <c r="H576" s="65"/>
    </row>
    <row r="577" spans="1:8" s="72" customFormat="1" x14ac:dyDescent="0.25">
      <c r="A577" s="65"/>
      <c r="C577" s="65"/>
      <c r="D577" s="65"/>
      <c r="E577" s="65"/>
      <c r="F577" s="65"/>
      <c r="G577" s="65"/>
      <c r="H577" s="65"/>
    </row>
    <row r="578" spans="1:8" s="73" customFormat="1" x14ac:dyDescent="0.25">
      <c r="A578" s="65"/>
      <c r="C578" s="65"/>
      <c r="D578" s="65"/>
      <c r="E578" s="65"/>
      <c r="F578" s="65"/>
      <c r="G578" s="65"/>
      <c r="H578" s="65"/>
    </row>
    <row r="579" spans="1:8" s="73" customFormat="1" ht="64.5" customHeight="1" x14ac:dyDescent="0.25">
      <c r="A579" s="65"/>
      <c r="C579" s="65"/>
      <c r="D579" s="65"/>
      <c r="E579" s="65"/>
      <c r="F579" s="65"/>
      <c r="G579" s="65"/>
      <c r="H579" s="65"/>
    </row>
    <row r="580" spans="1:8" s="73" customFormat="1" ht="66" customHeight="1" x14ac:dyDescent="0.25">
      <c r="A580" s="65"/>
      <c r="C580" s="65"/>
      <c r="D580" s="65"/>
      <c r="E580" s="65"/>
      <c r="F580" s="65"/>
      <c r="G580" s="65"/>
      <c r="H580" s="65"/>
    </row>
    <row r="581" spans="1:8" s="73" customFormat="1" x14ac:dyDescent="0.25">
      <c r="A581" s="65"/>
      <c r="C581" s="65"/>
      <c r="D581" s="65"/>
      <c r="E581" s="65"/>
      <c r="F581" s="65"/>
      <c r="G581" s="65"/>
      <c r="H581" s="65"/>
    </row>
    <row r="582" spans="1:8" s="73" customFormat="1" x14ac:dyDescent="0.25">
      <c r="A582" s="65"/>
      <c r="C582" s="65"/>
      <c r="D582" s="65"/>
      <c r="E582" s="65"/>
      <c r="F582" s="65"/>
      <c r="G582" s="65"/>
      <c r="H582" s="65"/>
    </row>
    <row r="583" spans="1:8" s="73" customFormat="1" x14ac:dyDescent="0.25">
      <c r="A583" s="65"/>
      <c r="C583" s="65"/>
      <c r="D583" s="65"/>
      <c r="E583" s="65"/>
      <c r="F583" s="65"/>
      <c r="G583" s="65"/>
      <c r="H583" s="65"/>
    </row>
    <row r="584" spans="1:8" x14ac:dyDescent="0.25">
      <c r="C584" s="65"/>
      <c r="D584" s="65"/>
      <c r="E584" s="65"/>
      <c r="F584" s="65"/>
      <c r="G584" s="65"/>
      <c r="H584" s="65"/>
    </row>
    <row r="585" spans="1:8" s="73" customFormat="1" x14ac:dyDescent="0.25">
      <c r="A585" s="65"/>
      <c r="C585" s="65"/>
      <c r="D585" s="65"/>
      <c r="E585" s="65"/>
      <c r="F585" s="65"/>
      <c r="G585" s="65"/>
      <c r="H585" s="65"/>
    </row>
    <row r="586" spans="1:8" s="73" customFormat="1" x14ac:dyDescent="0.25">
      <c r="A586" s="65"/>
      <c r="C586" s="65"/>
      <c r="D586" s="65"/>
      <c r="E586" s="65"/>
      <c r="F586" s="65"/>
      <c r="G586" s="65"/>
      <c r="H586" s="65"/>
    </row>
    <row r="587" spans="1:8" s="73" customFormat="1" x14ac:dyDescent="0.25">
      <c r="A587" s="65"/>
      <c r="C587" s="65"/>
      <c r="D587" s="65"/>
      <c r="E587" s="65"/>
      <c r="F587" s="65"/>
      <c r="G587" s="65"/>
      <c r="H587" s="65"/>
    </row>
    <row r="588" spans="1:8" s="73" customFormat="1" x14ac:dyDescent="0.25">
      <c r="A588" s="65"/>
      <c r="C588" s="65"/>
      <c r="D588" s="65"/>
      <c r="E588" s="65"/>
      <c r="F588" s="65"/>
      <c r="G588" s="65"/>
      <c r="H588" s="65"/>
    </row>
    <row r="589" spans="1:8" s="73" customFormat="1" x14ac:dyDescent="0.25">
      <c r="A589" s="65"/>
      <c r="C589" s="65"/>
      <c r="D589" s="65"/>
      <c r="E589" s="65"/>
      <c r="F589" s="65"/>
      <c r="G589" s="65"/>
      <c r="H589" s="65"/>
    </row>
    <row r="590" spans="1:8" s="73" customFormat="1" x14ac:dyDescent="0.25">
      <c r="A590" s="65"/>
      <c r="C590" s="65"/>
      <c r="D590" s="65"/>
      <c r="E590" s="65"/>
      <c r="F590" s="65"/>
      <c r="G590" s="65"/>
      <c r="H590" s="65"/>
    </row>
    <row r="591" spans="1:8" s="73" customFormat="1" x14ac:dyDescent="0.25">
      <c r="A591" s="65"/>
      <c r="C591" s="65"/>
      <c r="D591" s="65"/>
      <c r="E591" s="65"/>
      <c r="F591" s="65"/>
      <c r="G591" s="65"/>
      <c r="H591" s="65"/>
    </row>
    <row r="592" spans="1:8" s="73" customFormat="1" x14ac:dyDescent="0.25">
      <c r="A592" s="65"/>
      <c r="C592" s="65"/>
      <c r="D592" s="65"/>
      <c r="E592" s="65"/>
      <c r="F592" s="65"/>
      <c r="G592" s="65"/>
      <c r="H592" s="65"/>
    </row>
    <row r="593" spans="1:8" s="73" customFormat="1" x14ac:dyDescent="0.25">
      <c r="A593" s="65"/>
      <c r="C593" s="65"/>
      <c r="D593" s="65"/>
      <c r="E593" s="65"/>
      <c r="F593" s="65"/>
      <c r="G593" s="65"/>
      <c r="H593" s="65"/>
    </row>
    <row r="594" spans="1:8" s="73" customFormat="1" x14ac:dyDescent="0.25">
      <c r="A594" s="65"/>
      <c r="C594" s="65"/>
      <c r="D594" s="65"/>
      <c r="E594" s="65"/>
      <c r="F594" s="65"/>
      <c r="G594" s="65"/>
      <c r="H594" s="65"/>
    </row>
    <row r="595" spans="1:8" s="73" customFormat="1" ht="18" customHeight="1" x14ac:dyDescent="0.25">
      <c r="A595" s="65"/>
      <c r="C595" s="65"/>
      <c r="D595" s="65"/>
      <c r="E595" s="65"/>
      <c r="F595" s="65"/>
      <c r="G595" s="65"/>
      <c r="H595" s="65"/>
    </row>
    <row r="596" spans="1:8" x14ac:dyDescent="0.25">
      <c r="C596" s="65"/>
      <c r="D596" s="65"/>
      <c r="E596" s="65"/>
      <c r="F596" s="65"/>
      <c r="G596" s="65"/>
      <c r="H596" s="65"/>
    </row>
    <row r="597" spans="1:8" x14ac:dyDescent="0.25">
      <c r="C597" s="65"/>
      <c r="D597" s="65"/>
      <c r="E597" s="65"/>
      <c r="F597" s="65"/>
      <c r="G597" s="65"/>
      <c r="H597" s="65"/>
    </row>
    <row r="598" spans="1:8" x14ac:dyDescent="0.25">
      <c r="C598" s="65"/>
      <c r="D598" s="65"/>
      <c r="E598" s="65"/>
      <c r="F598" s="65"/>
      <c r="G598" s="65"/>
      <c r="H598" s="65"/>
    </row>
    <row r="599" spans="1:8" x14ac:dyDescent="0.25">
      <c r="C599" s="65"/>
      <c r="D599" s="65"/>
      <c r="E599" s="65"/>
      <c r="F599" s="65"/>
      <c r="G599" s="65"/>
      <c r="H599" s="65"/>
    </row>
    <row r="600" spans="1:8" x14ac:dyDescent="0.25">
      <c r="C600" s="65"/>
      <c r="D600" s="65"/>
      <c r="E600" s="65"/>
      <c r="F600" s="65"/>
      <c r="G600" s="65"/>
      <c r="H600" s="65"/>
    </row>
    <row r="601" spans="1:8" x14ac:dyDescent="0.25">
      <c r="C601" s="65"/>
      <c r="D601" s="65"/>
      <c r="E601" s="65"/>
      <c r="F601" s="65"/>
      <c r="G601" s="65"/>
      <c r="H601" s="65"/>
    </row>
    <row r="602" spans="1:8" x14ac:dyDescent="0.25">
      <c r="C602" s="65"/>
      <c r="D602" s="65"/>
      <c r="E602" s="65"/>
      <c r="F602" s="65"/>
      <c r="G602" s="65"/>
      <c r="H602" s="65"/>
    </row>
    <row r="603" spans="1:8" x14ac:dyDescent="0.25">
      <c r="C603" s="65"/>
      <c r="D603" s="65"/>
      <c r="E603" s="65"/>
      <c r="F603" s="65"/>
      <c r="G603" s="65"/>
      <c r="H603" s="65"/>
    </row>
    <row r="604" spans="1:8" x14ac:dyDescent="0.25">
      <c r="C604" s="65"/>
      <c r="D604" s="65"/>
      <c r="E604" s="65"/>
      <c r="F604" s="65"/>
      <c r="G604" s="65"/>
      <c r="H604" s="65"/>
    </row>
    <row r="605" spans="1:8" x14ac:dyDescent="0.25">
      <c r="C605" s="65"/>
      <c r="D605" s="65"/>
      <c r="E605" s="65"/>
      <c r="F605" s="65"/>
      <c r="G605" s="65"/>
      <c r="H605" s="65"/>
    </row>
    <row r="606" spans="1:8" x14ac:dyDescent="0.25">
      <c r="C606" s="65"/>
      <c r="D606" s="65"/>
      <c r="E606" s="65"/>
      <c r="F606" s="65"/>
      <c r="G606" s="65"/>
      <c r="H606" s="65"/>
    </row>
    <row r="607" spans="1:8" x14ac:dyDescent="0.25">
      <c r="C607" s="65"/>
      <c r="D607" s="65"/>
      <c r="E607" s="65"/>
      <c r="F607" s="65"/>
      <c r="G607" s="65"/>
      <c r="H607" s="65"/>
    </row>
    <row r="608" spans="1:8" x14ac:dyDescent="0.25">
      <c r="C608" s="65"/>
      <c r="D608" s="65"/>
      <c r="E608" s="65"/>
      <c r="F608" s="65"/>
      <c r="G608" s="65"/>
      <c r="H608" s="65"/>
    </row>
    <row r="609" spans="1:8" x14ac:dyDescent="0.25">
      <c r="C609" s="65"/>
      <c r="D609" s="65"/>
      <c r="E609" s="65"/>
      <c r="F609" s="65"/>
      <c r="G609" s="65"/>
      <c r="H609" s="65"/>
    </row>
    <row r="610" spans="1:8" x14ac:dyDescent="0.25">
      <c r="C610" s="65"/>
      <c r="D610" s="65"/>
      <c r="E610" s="65"/>
      <c r="F610" s="65"/>
      <c r="G610" s="65"/>
      <c r="H610" s="65"/>
    </row>
    <row r="611" spans="1:8" x14ac:dyDescent="0.25">
      <c r="C611" s="65"/>
      <c r="D611" s="65"/>
      <c r="E611" s="65"/>
      <c r="F611" s="65"/>
      <c r="G611" s="65"/>
      <c r="H611" s="65"/>
    </row>
    <row r="612" spans="1:8" x14ac:dyDescent="0.25">
      <c r="C612" s="65"/>
      <c r="D612" s="65"/>
      <c r="E612" s="65"/>
      <c r="F612" s="65"/>
      <c r="G612" s="65"/>
      <c r="H612" s="65"/>
    </row>
    <row r="613" spans="1:8" x14ac:dyDescent="0.25">
      <c r="C613" s="65"/>
      <c r="D613" s="65"/>
      <c r="E613" s="65"/>
      <c r="F613" s="65"/>
      <c r="G613" s="65"/>
      <c r="H613" s="65"/>
    </row>
    <row r="614" spans="1:8" x14ac:dyDescent="0.25">
      <c r="C614" s="65"/>
      <c r="D614" s="65"/>
      <c r="E614" s="65"/>
      <c r="F614" s="65"/>
      <c r="G614" s="65"/>
      <c r="H614" s="65"/>
    </row>
    <row r="615" spans="1:8" x14ac:dyDescent="0.25">
      <c r="C615" s="65"/>
      <c r="D615" s="65"/>
      <c r="E615" s="65"/>
      <c r="F615" s="65"/>
      <c r="G615" s="65"/>
      <c r="H615" s="65"/>
    </row>
    <row r="616" spans="1:8" s="64" customFormat="1" x14ac:dyDescent="0.25">
      <c r="A616" s="65"/>
      <c r="C616" s="65"/>
      <c r="D616" s="65"/>
      <c r="E616" s="65"/>
      <c r="F616" s="65"/>
      <c r="G616" s="65"/>
      <c r="H616" s="65"/>
    </row>
    <row r="617" spans="1:8" s="73" customFormat="1" x14ac:dyDescent="0.25">
      <c r="A617" s="65"/>
      <c r="C617" s="65"/>
      <c r="D617" s="65"/>
      <c r="E617" s="65"/>
      <c r="F617" s="65"/>
      <c r="G617" s="65"/>
      <c r="H617" s="65"/>
    </row>
    <row r="618" spans="1:8" x14ac:dyDescent="0.25">
      <c r="C618" s="65"/>
      <c r="D618" s="65"/>
      <c r="E618" s="65"/>
      <c r="F618" s="65"/>
      <c r="G618" s="65"/>
      <c r="H618" s="65"/>
    </row>
    <row r="619" spans="1:8" s="73" customFormat="1" x14ac:dyDescent="0.25">
      <c r="A619" s="65"/>
      <c r="C619" s="65"/>
      <c r="D619" s="65"/>
      <c r="E619" s="65"/>
      <c r="F619" s="65"/>
      <c r="G619" s="65"/>
      <c r="H619" s="65"/>
    </row>
    <row r="620" spans="1:8" x14ac:dyDescent="0.25">
      <c r="C620" s="65"/>
      <c r="D620" s="65"/>
      <c r="E620" s="65"/>
      <c r="F620" s="65"/>
      <c r="G620" s="65"/>
      <c r="H620" s="65"/>
    </row>
    <row r="621" spans="1:8" s="73" customFormat="1" x14ac:dyDescent="0.25">
      <c r="A621" s="65"/>
      <c r="C621" s="65"/>
      <c r="D621" s="65"/>
      <c r="E621" s="65"/>
      <c r="F621" s="65"/>
      <c r="G621" s="65"/>
      <c r="H621" s="65"/>
    </row>
    <row r="622" spans="1:8" s="73" customFormat="1" x14ac:dyDescent="0.25">
      <c r="A622" s="65"/>
      <c r="C622" s="65"/>
      <c r="D622" s="65"/>
      <c r="E622" s="65"/>
      <c r="F622" s="65"/>
      <c r="G622" s="65"/>
      <c r="H622" s="65"/>
    </row>
    <row r="623" spans="1:8" s="73" customFormat="1" x14ac:dyDescent="0.25">
      <c r="A623" s="65"/>
      <c r="C623" s="65"/>
      <c r="D623" s="65"/>
      <c r="E623" s="65"/>
      <c r="F623" s="65"/>
      <c r="G623" s="65"/>
      <c r="H623" s="65"/>
    </row>
    <row r="624" spans="1:8" s="73" customFormat="1" x14ac:dyDescent="0.25">
      <c r="A624" s="65"/>
      <c r="C624" s="65"/>
      <c r="D624" s="65"/>
      <c r="E624" s="65"/>
      <c r="F624" s="65"/>
      <c r="G624" s="65"/>
      <c r="H624" s="65"/>
    </row>
    <row r="625" spans="1:8" s="73" customFormat="1" x14ac:dyDescent="0.25">
      <c r="A625" s="65"/>
      <c r="C625" s="65"/>
      <c r="D625" s="65"/>
      <c r="E625" s="65"/>
      <c r="F625" s="65"/>
      <c r="G625" s="65"/>
      <c r="H625" s="65"/>
    </row>
    <row r="626" spans="1:8" s="73" customFormat="1" x14ac:dyDescent="0.25">
      <c r="A626" s="65"/>
      <c r="C626" s="65"/>
      <c r="D626" s="65"/>
      <c r="E626" s="65"/>
      <c r="F626" s="65"/>
      <c r="G626" s="65"/>
      <c r="H626" s="65"/>
    </row>
    <row r="627" spans="1:8" s="73" customFormat="1" x14ac:dyDescent="0.25">
      <c r="A627" s="65"/>
      <c r="C627" s="65"/>
      <c r="D627" s="65"/>
      <c r="E627" s="65"/>
      <c r="F627" s="65"/>
      <c r="G627" s="65"/>
      <c r="H627" s="65"/>
    </row>
    <row r="628" spans="1:8" s="73" customFormat="1" ht="69.75" customHeight="1" x14ac:dyDescent="0.25">
      <c r="A628" s="65"/>
      <c r="C628" s="65"/>
      <c r="D628" s="65"/>
      <c r="E628" s="65"/>
      <c r="F628" s="65"/>
      <c r="G628" s="65"/>
      <c r="H628" s="65"/>
    </row>
    <row r="629" spans="1:8" s="73" customFormat="1" x14ac:dyDescent="0.25">
      <c r="A629" s="65"/>
      <c r="C629" s="65"/>
      <c r="D629" s="65"/>
      <c r="E629" s="65"/>
      <c r="F629" s="65"/>
      <c r="G629" s="65"/>
      <c r="H629" s="65"/>
    </row>
    <row r="630" spans="1:8" s="73" customFormat="1" x14ac:dyDescent="0.25">
      <c r="A630" s="65"/>
      <c r="C630" s="65"/>
      <c r="D630" s="65"/>
      <c r="E630" s="65"/>
      <c r="F630" s="65"/>
      <c r="G630" s="65"/>
      <c r="H630" s="65"/>
    </row>
    <row r="631" spans="1:8" s="73" customFormat="1" ht="66.75" customHeight="1" x14ac:dyDescent="0.25">
      <c r="A631" s="65"/>
      <c r="C631" s="65"/>
      <c r="D631" s="65"/>
      <c r="E631" s="65"/>
      <c r="F631" s="65"/>
      <c r="G631" s="65"/>
      <c r="H631" s="65"/>
    </row>
    <row r="632" spans="1:8" s="73" customFormat="1" x14ac:dyDescent="0.25">
      <c r="A632" s="65"/>
      <c r="C632" s="65"/>
      <c r="D632" s="65"/>
      <c r="E632" s="65"/>
      <c r="F632" s="65"/>
      <c r="G632" s="65"/>
      <c r="H632" s="65"/>
    </row>
    <row r="633" spans="1:8" s="73" customFormat="1" x14ac:dyDescent="0.25">
      <c r="A633" s="65"/>
      <c r="C633" s="65"/>
      <c r="D633" s="65"/>
      <c r="E633" s="65"/>
      <c r="F633" s="65"/>
      <c r="G633" s="65"/>
      <c r="H633" s="65"/>
    </row>
    <row r="634" spans="1:8" s="73" customFormat="1" x14ac:dyDescent="0.25">
      <c r="A634" s="65"/>
    </row>
    <row r="635" spans="1:8" s="73" customFormat="1" x14ac:dyDescent="0.25">
      <c r="A635" s="65"/>
    </row>
    <row r="636" spans="1:8" s="73" customFormat="1" x14ac:dyDescent="0.25">
      <c r="A636" s="65"/>
    </row>
    <row r="637" spans="1:8" s="73" customFormat="1" x14ac:dyDescent="0.25">
      <c r="A637" s="65"/>
    </row>
    <row r="638" spans="1:8" s="73" customFormat="1" x14ac:dyDescent="0.25">
      <c r="A638" s="65"/>
    </row>
    <row r="639" spans="1:8" s="73" customFormat="1" x14ac:dyDescent="0.25">
      <c r="A639" s="65"/>
    </row>
    <row r="640" spans="1:8" s="73" customFormat="1" x14ac:dyDescent="0.25">
      <c r="A640" s="65"/>
    </row>
    <row r="641" spans="1:1" s="73" customFormat="1" x14ac:dyDescent="0.25">
      <c r="A641" s="65"/>
    </row>
    <row r="642" spans="1:1" s="73" customFormat="1" x14ac:dyDescent="0.25">
      <c r="A642" s="65"/>
    </row>
    <row r="643" spans="1:1" s="73" customFormat="1" x14ac:dyDescent="0.25">
      <c r="A643" s="65"/>
    </row>
    <row r="644" spans="1:1" s="73" customFormat="1" x14ac:dyDescent="0.25">
      <c r="A644" s="65"/>
    </row>
    <row r="645" spans="1:1" s="73" customFormat="1" x14ac:dyDescent="0.25">
      <c r="A645" s="65"/>
    </row>
    <row r="646" spans="1:1" s="73" customFormat="1" x14ac:dyDescent="0.25">
      <c r="A646" s="65"/>
    </row>
    <row r="647" spans="1:1" s="73" customFormat="1" x14ac:dyDescent="0.25">
      <c r="A647" s="65"/>
    </row>
    <row r="648" spans="1:1" s="73" customFormat="1" ht="18.75" customHeight="1" x14ac:dyDescent="0.25">
      <c r="A648" s="65"/>
    </row>
    <row r="649" spans="1:1" s="73" customFormat="1" x14ac:dyDescent="0.25">
      <c r="A649" s="65"/>
    </row>
    <row r="650" spans="1:1" s="73" customFormat="1" x14ac:dyDescent="0.25">
      <c r="A650" s="65"/>
    </row>
    <row r="651" spans="1:1" s="73" customFormat="1" x14ac:dyDescent="0.25">
      <c r="A651" s="65"/>
    </row>
    <row r="652" spans="1:1" s="73" customFormat="1" x14ac:dyDescent="0.25">
      <c r="A652" s="65"/>
    </row>
    <row r="653" spans="1:1" s="73" customFormat="1" x14ac:dyDescent="0.25">
      <c r="A653" s="65"/>
    </row>
    <row r="654" spans="1:1" s="73" customFormat="1" x14ac:dyDescent="0.25">
      <c r="A654" s="65"/>
    </row>
    <row r="655" spans="1:1" s="73" customFormat="1" x14ac:dyDescent="0.25">
      <c r="A655" s="65"/>
    </row>
    <row r="656" spans="1:1" s="73" customFormat="1" x14ac:dyDescent="0.25">
      <c r="A656" s="65"/>
    </row>
    <row r="657" spans="1:1" s="73" customFormat="1" x14ac:dyDescent="0.25">
      <c r="A657" s="65"/>
    </row>
    <row r="658" spans="1:1" s="73" customFormat="1" x14ac:dyDescent="0.25">
      <c r="A658" s="65"/>
    </row>
    <row r="659" spans="1:1" s="73" customFormat="1" x14ac:dyDescent="0.25">
      <c r="A659" s="65"/>
    </row>
    <row r="660" spans="1:1" s="73" customFormat="1" x14ac:dyDescent="0.25">
      <c r="A660" s="65"/>
    </row>
    <row r="661" spans="1:1" s="73" customFormat="1" x14ac:dyDescent="0.25">
      <c r="A661" s="65"/>
    </row>
    <row r="662" spans="1:1" s="73" customFormat="1" x14ac:dyDescent="0.25">
      <c r="A662" s="65"/>
    </row>
    <row r="663" spans="1:1" s="73" customFormat="1" x14ac:dyDescent="0.25">
      <c r="A663" s="65"/>
    </row>
    <row r="664" spans="1:1" s="74" customFormat="1" ht="20.25" customHeight="1" x14ac:dyDescent="0.25">
      <c r="A664" s="170"/>
    </row>
    <row r="665" spans="1:1" s="73" customFormat="1" x14ac:dyDescent="0.25">
      <c r="A665" s="65"/>
    </row>
    <row r="666" spans="1:1" s="73" customFormat="1" x14ac:dyDescent="0.25">
      <c r="A666" s="65"/>
    </row>
    <row r="667" spans="1:1" s="73" customFormat="1" x14ac:dyDescent="0.25">
      <c r="A667" s="65"/>
    </row>
    <row r="668" spans="1:1" s="73" customFormat="1" x14ac:dyDescent="0.25">
      <c r="A668" s="65"/>
    </row>
    <row r="669" spans="1:1" s="73" customFormat="1" x14ac:dyDescent="0.25">
      <c r="A669" s="65"/>
    </row>
    <row r="670" spans="1:1" s="73" customFormat="1" x14ac:dyDescent="0.25">
      <c r="A670" s="65"/>
    </row>
    <row r="671" spans="1:1" s="73" customFormat="1" x14ac:dyDescent="0.25">
      <c r="A671" s="65"/>
    </row>
    <row r="672" spans="1:1" s="73" customFormat="1" x14ac:dyDescent="0.25">
      <c r="A672" s="65"/>
    </row>
    <row r="673" spans="1:1" s="73" customFormat="1" x14ac:dyDescent="0.25">
      <c r="A673" s="65"/>
    </row>
    <row r="674" spans="1:1" s="73" customFormat="1" x14ac:dyDescent="0.25">
      <c r="A674" s="65"/>
    </row>
    <row r="675" spans="1:1" s="73" customFormat="1" x14ac:dyDescent="0.25">
      <c r="A675" s="65"/>
    </row>
    <row r="676" spans="1:1" s="73" customFormat="1" x14ac:dyDescent="0.25">
      <c r="A676" s="65"/>
    </row>
    <row r="677" spans="1:1" s="73" customFormat="1" x14ac:dyDescent="0.25">
      <c r="A677" s="65"/>
    </row>
    <row r="678" spans="1:1" s="73" customFormat="1" x14ac:dyDescent="0.25">
      <c r="A678" s="65"/>
    </row>
    <row r="679" spans="1:1" s="73" customFormat="1" x14ac:dyDescent="0.25">
      <c r="A679" s="65"/>
    </row>
    <row r="680" spans="1:1" s="73" customFormat="1" x14ac:dyDescent="0.25">
      <c r="A680" s="65"/>
    </row>
    <row r="681" spans="1:1" s="73" customFormat="1" x14ac:dyDescent="0.25">
      <c r="A681" s="65"/>
    </row>
    <row r="682" spans="1:1" s="73" customFormat="1" x14ac:dyDescent="0.25">
      <c r="A682" s="65"/>
    </row>
    <row r="683" spans="1:1" s="73" customFormat="1" x14ac:dyDescent="0.25">
      <c r="A683" s="65"/>
    </row>
    <row r="684" spans="1:1" s="73" customFormat="1" x14ac:dyDescent="0.25">
      <c r="A684" s="65"/>
    </row>
    <row r="685" spans="1:1" s="73" customFormat="1" x14ac:dyDescent="0.25">
      <c r="A685" s="65"/>
    </row>
    <row r="686" spans="1:1" s="73" customFormat="1" x14ac:dyDescent="0.25">
      <c r="A686" s="65"/>
    </row>
    <row r="687" spans="1:1" s="73" customFormat="1" x14ac:dyDescent="0.25">
      <c r="A687" s="65"/>
    </row>
    <row r="688" spans="1:1" s="73" customFormat="1" x14ac:dyDescent="0.25">
      <c r="A688" s="65"/>
    </row>
    <row r="689" spans="1:1" s="73" customFormat="1" x14ac:dyDescent="0.25">
      <c r="A689" s="65"/>
    </row>
    <row r="690" spans="1:1" s="73" customFormat="1" x14ac:dyDescent="0.25">
      <c r="A690" s="65"/>
    </row>
    <row r="691" spans="1:1" s="73" customFormat="1" x14ac:dyDescent="0.25">
      <c r="A691" s="65"/>
    </row>
    <row r="692" spans="1:1" s="73" customFormat="1" x14ac:dyDescent="0.25">
      <c r="A692" s="65"/>
    </row>
    <row r="693" spans="1:1" s="73" customFormat="1" x14ac:dyDescent="0.25">
      <c r="A693" s="65"/>
    </row>
    <row r="694" spans="1:1" s="73" customFormat="1" x14ac:dyDescent="0.25">
      <c r="A694" s="65"/>
    </row>
    <row r="695" spans="1:1" s="73" customFormat="1" x14ac:dyDescent="0.25">
      <c r="A695" s="65"/>
    </row>
    <row r="696" spans="1:1" s="73" customFormat="1" x14ac:dyDescent="0.25">
      <c r="A696" s="65"/>
    </row>
    <row r="706" spans="1:1" s="73" customFormat="1" x14ac:dyDescent="0.25">
      <c r="A706" s="65"/>
    </row>
    <row r="707" spans="1:1" s="73" customFormat="1" x14ac:dyDescent="0.25">
      <c r="A707" s="65"/>
    </row>
    <row r="708" spans="1:1" s="73" customFormat="1" x14ac:dyDescent="0.25">
      <c r="A708" s="65"/>
    </row>
    <row r="709" spans="1:1" s="73" customFormat="1" x14ac:dyDescent="0.25">
      <c r="A709" s="65"/>
    </row>
    <row r="710" spans="1:1" s="73" customFormat="1" x14ac:dyDescent="0.25">
      <c r="A710" s="65"/>
    </row>
    <row r="711" spans="1:1" s="73" customFormat="1" x14ac:dyDescent="0.25">
      <c r="A711" s="65"/>
    </row>
    <row r="712" spans="1:1" s="73" customFormat="1" x14ac:dyDescent="0.25">
      <c r="A712" s="65"/>
    </row>
    <row r="713" spans="1:1" s="73" customFormat="1" x14ac:dyDescent="0.25">
      <c r="A713" s="65"/>
    </row>
    <row r="714" spans="1:1" s="73" customFormat="1" x14ac:dyDescent="0.25">
      <c r="A714" s="65"/>
    </row>
    <row r="715" spans="1:1" s="73" customFormat="1" x14ac:dyDescent="0.25">
      <c r="A715" s="65"/>
    </row>
    <row r="716" spans="1:1" s="73" customFormat="1" x14ac:dyDescent="0.25">
      <c r="A716" s="65"/>
    </row>
    <row r="717" spans="1:1" s="73" customFormat="1" x14ac:dyDescent="0.25">
      <c r="A717" s="65"/>
    </row>
    <row r="718" spans="1:1" s="73" customFormat="1" x14ac:dyDescent="0.25">
      <c r="A718" s="65"/>
    </row>
    <row r="719" spans="1:1" s="73" customFormat="1" x14ac:dyDescent="0.25">
      <c r="A719" s="65"/>
    </row>
    <row r="720" spans="1:1" s="73" customFormat="1" x14ac:dyDescent="0.25">
      <c r="A720" s="65"/>
    </row>
    <row r="721" spans="1:1" s="73" customFormat="1" x14ac:dyDescent="0.25">
      <c r="A721" s="65"/>
    </row>
    <row r="722" spans="1:1" s="73" customFormat="1" x14ac:dyDescent="0.25">
      <c r="A722" s="65"/>
    </row>
    <row r="723" spans="1:1" s="73" customFormat="1" x14ac:dyDescent="0.25">
      <c r="A723" s="65"/>
    </row>
    <row r="724" spans="1:1" s="73" customFormat="1" x14ac:dyDescent="0.25">
      <c r="A724" s="65"/>
    </row>
    <row r="725" spans="1:1" s="73" customFormat="1" x14ac:dyDescent="0.25">
      <c r="A725" s="65"/>
    </row>
    <row r="726" spans="1:1" s="73" customFormat="1" x14ac:dyDescent="0.25">
      <c r="A726" s="65"/>
    </row>
    <row r="727" spans="1:1" s="73" customFormat="1" x14ac:dyDescent="0.25">
      <c r="A727" s="65"/>
    </row>
    <row r="728" spans="1:1" s="73" customFormat="1" x14ac:dyDescent="0.25">
      <c r="A728" s="65"/>
    </row>
    <row r="729" spans="1:1" s="73" customFormat="1" x14ac:dyDescent="0.25">
      <c r="A729" s="65"/>
    </row>
    <row r="730" spans="1:1" s="73" customFormat="1" x14ac:dyDescent="0.25">
      <c r="A730" s="65"/>
    </row>
    <row r="731" spans="1:1" s="73" customFormat="1" x14ac:dyDescent="0.25">
      <c r="A731" s="65"/>
    </row>
    <row r="732" spans="1:1" s="73" customFormat="1" x14ac:dyDescent="0.25">
      <c r="A732" s="65"/>
    </row>
    <row r="733" spans="1:1" s="73" customFormat="1" x14ac:dyDescent="0.25">
      <c r="A733" s="65"/>
    </row>
    <row r="734" spans="1:1" s="73" customFormat="1" x14ac:dyDescent="0.25">
      <c r="A734" s="65"/>
    </row>
    <row r="735" spans="1:1" s="73" customFormat="1" x14ac:dyDescent="0.25">
      <c r="A735" s="65"/>
    </row>
    <row r="736" spans="1:1" s="73" customFormat="1" x14ac:dyDescent="0.25">
      <c r="A736" s="65"/>
    </row>
    <row r="737" spans="1:1" s="73" customFormat="1" x14ac:dyDescent="0.25">
      <c r="A737" s="65"/>
    </row>
    <row r="738" spans="1:1" s="73" customFormat="1" x14ac:dyDescent="0.25">
      <c r="A738" s="65"/>
    </row>
    <row r="739" spans="1:1" s="73" customFormat="1" x14ac:dyDescent="0.25">
      <c r="A739" s="65"/>
    </row>
    <row r="740" spans="1:1" s="73" customFormat="1" x14ac:dyDescent="0.25">
      <c r="A740" s="65"/>
    </row>
    <row r="741" spans="1:1" s="73" customFormat="1" x14ac:dyDescent="0.25">
      <c r="A741" s="65"/>
    </row>
    <row r="742" spans="1:1" s="73" customFormat="1" x14ac:dyDescent="0.25">
      <c r="A742" s="65"/>
    </row>
    <row r="743" spans="1:1" s="73" customFormat="1" x14ac:dyDescent="0.25">
      <c r="A743" s="65"/>
    </row>
    <row r="744" spans="1:1" s="73" customFormat="1" x14ac:dyDescent="0.25">
      <c r="A744" s="65"/>
    </row>
    <row r="745" spans="1:1" s="73" customFormat="1" x14ac:dyDescent="0.25">
      <c r="A745" s="65"/>
    </row>
    <row r="746" spans="1:1" s="73" customFormat="1" x14ac:dyDescent="0.25">
      <c r="A746" s="65"/>
    </row>
    <row r="747" spans="1:1" s="73" customFormat="1" x14ac:dyDescent="0.25">
      <c r="A747" s="65"/>
    </row>
    <row r="748" spans="1:1" s="73" customFormat="1" x14ac:dyDescent="0.25">
      <c r="A748" s="65"/>
    </row>
    <row r="749" spans="1:1" s="73" customFormat="1" x14ac:dyDescent="0.25">
      <c r="A749" s="65"/>
    </row>
    <row r="750" spans="1:1" s="73" customFormat="1" x14ac:dyDescent="0.25">
      <c r="A750" s="65"/>
    </row>
    <row r="751" spans="1:1" s="73" customFormat="1" x14ac:dyDescent="0.25">
      <c r="A751" s="65"/>
    </row>
    <row r="752" spans="1:1" s="73" customFormat="1" x14ac:dyDescent="0.25">
      <c r="A752" s="65"/>
    </row>
    <row r="753" spans="1:1" s="73" customFormat="1" x14ac:dyDescent="0.25">
      <c r="A753" s="65"/>
    </row>
    <row r="754" spans="1:1" s="73" customFormat="1" x14ac:dyDescent="0.25">
      <c r="A754" s="65"/>
    </row>
    <row r="755" spans="1:1" s="73" customFormat="1" x14ac:dyDescent="0.25">
      <c r="A755" s="65"/>
    </row>
    <row r="756" spans="1:1" s="73" customFormat="1" x14ac:dyDescent="0.25">
      <c r="A756" s="65"/>
    </row>
    <row r="757" spans="1:1" s="73" customFormat="1" x14ac:dyDescent="0.25">
      <c r="A757" s="65"/>
    </row>
    <row r="758" spans="1:1" s="73" customFormat="1" x14ac:dyDescent="0.25">
      <c r="A758" s="65"/>
    </row>
    <row r="759" spans="1:1" s="73" customFormat="1" x14ac:dyDescent="0.25">
      <c r="A759" s="65"/>
    </row>
    <row r="760" spans="1:1" s="73" customFormat="1" x14ac:dyDescent="0.25">
      <c r="A760" s="65"/>
    </row>
    <row r="761" spans="1:1" s="73" customFormat="1" x14ac:dyDescent="0.25">
      <c r="A761" s="65"/>
    </row>
    <row r="762" spans="1:1" s="73" customFormat="1" x14ac:dyDescent="0.25">
      <c r="A762" s="65"/>
    </row>
    <row r="763" spans="1:1" s="73" customFormat="1" x14ac:dyDescent="0.25">
      <c r="A763" s="65"/>
    </row>
    <row r="764" spans="1:1" s="73" customFormat="1" x14ac:dyDescent="0.25">
      <c r="A764" s="65"/>
    </row>
    <row r="765" spans="1:1" s="73" customFormat="1" x14ac:dyDescent="0.25">
      <c r="A765" s="65"/>
    </row>
    <row r="766" spans="1:1" s="73" customFormat="1" x14ac:dyDescent="0.25">
      <c r="A766" s="65"/>
    </row>
    <row r="767" spans="1:1" s="73" customFormat="1" x14ac:dyDescent="0.25">
      <c r="A767" s="65"/>
    </row>
    <row r="836" spans="1:1" s="73" customFormat="1" x14ac:dyDescent="0.25">
      <c r="A836" s="65"/>
    </row>
    <row r="867" spans="1:1" ht="21" customHeight="1" x14ac:dyDescent="0.25"/>
    <row r="868" spans="1:1" s="64" customFormat="1" x14ac:dyDescent="0.25">
      <c r="A868" s="65"/>
    </row>
    <row r="873" spans="1:1" ht="21" customHeight="1" x14ac:dyDescent="0.25"/>
    <row r="874" spans="1:1" s="73" customFormat="1" x14ac:dyDescent="0.25">
      <c r="A874" s="65"/>
    </row>
    <row r="876" spans="1:1" s="73" customFormat="1" x14ac:dyDescent="0.25">
      <c r="A876" s="65"/>
    </row>
    <row r="877" spans="1:1" s="73" customFormat="1" x14ac:dyDescent="0.25">
      <c r="A877" s="65"/>
    </row>
    <row r="878" spans="1:1" s="73" customFormat="1" x14ac:dyDescent="0.25">
      <c r="A878" s="65"/>
    </row>
    <row r="879" spans="1:1" s="73" customFormat="1" x14ac:dyDescent="0.25">
      <c r="A879" s="65"/>
    </row>
    <row r="880" spans="1:1" s="73" customFormat="1" x14ac:dyDescent="0.25">
      <c r="A880" s="65"/>
    </row>
    <row r="881" spans="1:1" s="73" customFormat="1" x14ac:dyDescent="0.25">
      <c r="A881" s="65"/>
    </row>
    <row r="882" spans="1:1" s="73" customFormat="1" x14ac:dyDescent="0.25">
      <c r="A882" s="65"/>
    </row>
    <row r="890" spans="1:1" s="73" customFormat="1" x14ac:dyDescent="0.25">
      <c r="A890" s="65"/>
    </row>
    <row r="894" spans="1:1" s="73" customFormat="1" x14ac:dyDescent="0.25">
      <c r="A894" s="65"/>
    </row>
    <row r="895" spans="1:1" s="73" customFormat="1" x14ac:dyDescent="0.25">
      <c r="A895" s="65"/>
    </row>
    <row r="896" spans="1:1" s="73" customFormat="1" x14ac:dyDescent="0.25">
      <c r="A896" s="65"/>
    </row>
    <row r="897" spans="1:1" s="73" customFormat="1" ht="68.25" customHeight="1" x14ac:dyDescent="0.25">
      <c r="A897" s="65"/>
    </row>
    <row r="898" spans="1:1" s="73" customFormat="1" x14ac:dyDescent="0.25">
      <c r="A898" s="65"/>
    </row>
    <row r="899" spans="1:1" s="73" customFormat="1" x14ac:dyDescent="0.25">
      <c r="A899" s="65"/>
    </row>
    <row r="900" spans="1:1" s="73" customFormat="1" x14ac:dyDescent="0.25">
      <c r="A900" s="65"/>
    </row>
    <row r="901" spans="1:1" s="73" customFormat="1" x14ac:dyDescent="0.25">
      <c r="A901" s="65"/>
    </row>
    <row r="902" spans="1:1" s="73" customFormat="1" x14ac:dyDescent="0.25">
      <c r="A902" s="65"/>
    </row>
    <row r="903" spans="1:1" s="73" customFormat="1" x14ac:dyDescent="0.25">
      <c r="A903" s="65"/>
    </row>
    <row r="904" spans="1:1" s="73" customFormat="1" x14ac:dyDescent="0.25">
      <c r="A904" s="65"/>
    </row>
    <row r="905" spans="1:1" s="73" customFormat="1" x14ac:dyDescent="0.25">
      <c r="A905" s="65"/>
    </row>
    <row r="906" spans="1:1" s="73" customFormat="1" x14ac:dyDescent="0.25">
      <c r="A906" s="65"/>
    </row>
    <row r="907" spans="1:1" s="73" customFormat="1" x14ac:dyDescent="0.25">
      <c r="A907" s="65"/>
    </row>
    <row r="908" spans="1:1" s="73" customFormat="1" x14ac:dyDescent="0.25">
      <c r="A908" s="65"/>
    </row>
    <row r="909" spans="1:1" s="73" customFormat="1" x14ac:dyDescent="0.25">
      <c r="A909" s="65"/>
    </row>
    <row r="910" spans="1:1" s="73" customFormat="1" x14ac:dyDescent="0.25">
      <c r="A910" s="65"/>
    </row>
    <row r="911" spans="1:1" s="73" customFormat="1" x14ac:dyDescent="0.25">
      <c r="A911" s="65"/>
    </row>
    <row r="912" spans="1:1" s="73" customFormat="1" ht="50.25" customHeight="1" x14ac:dyDescent="0.25">
      <c r="A912" s="65"/>
    </row>
    <row r="913" spans="1:1" s="73" customFormat="1" x14ac:dyDescent="0.25">
      <c r="A913" s="65"/>
    </row>
    <row r="914" spans="1:1" s="73" customFormat="1" x14ac:dyDescent="0.25">
      <c r="A914" s="65"/>
    </row>
    <row r="915" spans="1:1" s="73" customFormat="1" x14ac:dyDescent="0.25">
      <c r="A915" s="65"/>
    </row>
    <row r="916" spans="1:1" s="73" customFormat="1" x14ac:dyDescent="0.25">
      <c r="A916" s="65"/>
    </row>
    <row r="917" spans="1:1" s="73" customFormat="1" x14ac:dyDescent="0.25">
      <c r="A917" s="65"/>
    </row>
    <row r="918" spans="1:1" s="73" customFormat="1" x14ac:dyDescent="0.25">
      <c r="A918" s="65"/>
    </row>
    <row r="919" spans="1:1" s="73" customFormat="1" x14ac:dyDescent="0.25">
      <c r="A919" s="65"/>
    </row>
    <row r="920" spans="1:1" s="73" customFormat="1" x14ac:dyDescent="0.25">
      <c r="A920" s="65"/>
    </row>
    <row r="921" spans="1:1" s="73" customFormat="1" x14ac:dyDescent="0.25">
      <c r="A921" s="65"/>
    </row>
    <row r="922" spans="1:1" s="73" customFormat="1" x14ac:dyDescent="0.25">
      <c r="A922" s="65"/>
    </row>
    <row r="923" spans="1:1" s="73" customFormat="1" ht="20.25" customHeight="1" x14ac:dyDescent="0.25">
      <c r="A923" s="65"/>
    </row>
    <row r="924" spans="1:1" s="73" customFormat="1" x14ac:dyDescent="0.25">
      <c r="A924" s="65"/>
    </row>
    <row r="925" spans="1:1" s="73" customFormat="1" x14ac:dyDescent="0.25">
      <c r="A925" s="65"/>
    </row>
    <row r="926" spans="1:1" s="73" customFormat="1" x14ac:dyDescent="0.25">
      <c r="A926" s="65"/>
    </row>
    <row r="927" spans="1:1" s="73" customFormat="1" x14ac:dyDescent="0.25">
      <c r="A927" s="65"/>
    </row>
    <row r="928" spans="1:1" s="73" customFormat="1" x14ac:dyDescent="0.25">
      <c r="A928" s="65"/>
    </row>
    <row r="929" spans="1:1" s="73" customFormat="1" x14ac:dyDescent="0.25">
      <c r="A929" s="65"/>
    </row>
    <row r="930" spans="1:1" s="73" customFormat="1" ht="66.75" customHeight="1" x14ac:dyDescent="0.25">
      <c r="A930" s="65"/>
    </row>
    <row r="931" spans="1:1" s="73" customFormat="1" x14ac:dyDescent="0.25">
      <c r="A931" s="65"/>
    </row>
    <row r="932" spans="1:1" s="73" customFormat="1" x14ac:dyDescent="0.25">
      <c r="A932" s="65"/>
    </row>
    <row r="933" spans="1:1" s="73" customFormat="1" x14ac:dyDescent="0.25">
      <c r="A933" s="65"/>
    </row>
    <row r="934" spans="1:1" s="73" customFormat="1" x14ac:dyDescent="0.25">
      <c r="A934" s="65"/>
    </row>
    <row r="935" spans="1:1" s="73" customFormat="1" x14ac:dyDescent="0.25">
      <c r="A935" s="65"/>
    </row>
    <row r="936" spans="1:1" s="73" customFormat="1" x14ac:dyDescent="0.25">
      <c r="A936" s="65"/>
    </row>
    <row r="937" spans="1:1" s="73" customFormat="1" x14ac:dyDescent="0.25">
      <c r="A937" s="65"/>
    </row>
    <row r="938" spans="1:1" s="73" customFormat="1" x14ac:dyDescent="0.25">
      <c r="A938" s="65"/>
    </row>
    <row r="939" spans="1:1" s="73" customFormat="1" x14ac:dyDescent="0.25">
      <c r="A939" s="65"/>
    </row>
    <row r="940" spans="1:1" s="73" customFormat="1" x14ac:dyDescent="0.25">
      <c r="A940" s="65"/>
    </row>
    <row r="941" spans="1:1" s="73" customFormat="1" x14ac:dyDescent="0.25">
      <c r="A941" s="65"/>
    </row>
    <row r="942" spans="1:1" s="73" customFormat="1" x14ac:dyDescent="0.25">
      <c r="A942" s="65"/>
    </row>
    <row r="943" spans="1:1" s="64" customFormat="1" ht="66.75" customHeight="1" x14ac:dyDescent="0.25">
      <c r="A943" s="65"/>
    </row>
    <row r="944" spans="1:1" s="73" customFormat="1" x14ac:dyDescent="0.25">
      <c r="A944" s="65"/>
    </row>
    <row r="945" spans="1:1" s="73" customFormat="1" x14ac:dyDescent="0.25">
      <c r="A945" s="65"/>
    </row>
    <row r="946" spans="1:1" s="73" customFormat="1" x14ac:dyDescent="0.25">
      <c r="A946" s="65"/>
    </row>
    <row r="947" spans="1:1" s="73" customFormat="1" x14ac:dyDescent="0.25">
      <c r="A947" s="65"/>
    </row>
    <row r="948" spans="1:1" s="73" customFormat="1" x14ac:dyDescent="0.25">
      <c r="A948" s="65"/>
    </row>
    <row r="949" spans="1:1" s="73" customFormat="1" x14ac:dyDescent="0.25">
      <c r="A949" s="65"/>
    </row>
    <row r="950" spans="1:1" s="73" customFormat="1" x14ac:dyDescent="0.25">
      <c r="A950" s="65"/>
    </row>
    <row r="951" spans="1:1" s="73" customFormat="1" x14ac:dyDescent="0.25">
      <c r="A951" s="65"/>
    </row>
    <row r="952" spans="1:1" s="73" customFormat="1" x14ac:dyDescent="0.25">
      <c r="A952" s="65"/>
    </row>
    <row r="953" spans="1:1" s="73" customFormat="1" x14ac:dyDescent="0.25">
      <c r="A953" s="65"/>
    </row>
    <row r="954" spans="1:1" s="73" customFormat="1" x14ac:dyDescent="0.25">
      <c r="A954" s="65"/>
    </row>
    <row r="955" spans="1:1" s="73" customFormat="1" x14ac:dyDescent="0.25">
      <c r="A955" s="65"/>
    </row>
    <row r="956" spans="1:1" s="73" customFormat="1" x14ac:dyDescent="0.25">
      <c r="A956" s="65"/>
    </row>
    <row r="957" spans="1:1" s="73" customFormat="1" x14ac:dyDescent="0.25">
      <c r="A957" s="65"/>
    </row>
    <row r="958" spans="1:1" s="73" customFormat="1" ht="56.25" customHeight="1" x14ac:dyDescent="0.25">
      <c r="A958" s="65"/>
    </row>
    <row r="959" spans="1:1" s="73" customFormat="1" x14ac:dyDescent="0.25">
      <c r="A959" s="65"/>
    </row>
    <row r="960" spans="1:1" s="73" customFormat="1" x14ac:dyDescent="0.25">
      <c r="A960" s="65"/>
    </row>
    <row r="961" spans="1:1" s="73" customFormat="1" ht="18" customHeight="1" x14ac:dyDescent="0.25">
      <c r="A961" s="65"/>
    </row>
    <row r="962" spans="1:1" s="73" customFormat="1" x14ac:dyDescent="0.25">
      <c r="A962" s="65"/>
    </row>
    <row r="963" spans="1:1" s="73" customFormat="1" x14ac:dyDescent="0.25">
      <c r="A963" s="65"/>
    </row>
    <row r="964" spans="1:1" s="73" customFormat="1" x14ac:dyDescent="0.25">
      <c r="A964" s="65"/>
    </row>
    <row r="965" spans="1:1" s="73" customFormat="1" x14ac:dyDescent="0.25">
      <c r="A965" s="65"/>
    </row>
    <row r="966" spans="1:1" s="73" customFormat="1" x14ac:dyDescent="0.25">
      <c r="A966" s="65"/>
    </row>
    <row r="967" spans="1:1" s="73" customFormat="1" x14ac:dyDescent="0.25">
      <c r="A967" s="65"/>
    </row>
    <row r="968" spans="1:1" s="73" customFormat="1" x14ac:dyDescent="0.25">
      <c r="A968" s="65"/>
    </row>
    <row r="969" spans="1:1" s="73" customFormat="1" x14ac:dyDescent="0.25">
      <c r="A969" s="65"/>
    </row>
    <row r="970" spans="1:1" s="73" customFormat="1" x14ac:dyDescent="0.25">
      <c r="A970" s="65"/>
    </row>
    <row r="971" spans="1:1" s="73" customFormat="1" ht="56.25" customHeight="1" x14ac:dyDescent="0.25">
      <c r="A971" s="65"/>
    </row>
    <row r="972" spans="1:1" s="73" customFormat="1" x14ac:dyDescent="0.25">
      <c r="A972" s="65"/>
    </row>
    <row r="973" spans="1:1" s="73" customFormat="1" x14ac:dyDescent="0.25">
      <c r="A973" s="65"/>
    </row>
    <row r="974" spans="1:1" s="73" customFormat="1" x14ac:dyDescent="0.25">
      <c r="A974" s="65"/>
    </row>
    <row r="975" spans="1:1" s="73" customFormat="1" x14ac:dyDescent="0.25">
      <c r="A975" s="65"/>
    </row>
    <row r="976" spans="1:1" s="73" customFormat="1" x14ac:dyDescent="0.25">
      <c r="A976" s="65"/>
    </row>
    <row r="977" spans="1:1" s="73" customFormat="1" x14ac:dyDescent="0.25">
      <c r="A977" s="65"/>
    </row>
    <row r="978" spans="1:1" s="73" customFormat="1" ht="66" customHeight="1" x14ac:dyDescent="0.25">
      <c r="A978" s="65"/>
    </row>
    <row r="979" spans="1:1" s="73" customFormat="1" x14ac:dyDescent="0.25">
      <c r="A979" s="65"/>
    </row>
    <row r="980" spans="1:1" s="73" customFormat="1" ht="69" customHeight="1" x14ac:dyDescent="0.25">
      <c r="A980" s="65"/>
    </row>
    <row r="981" spans="1:1" s="73" customFormat="1" x14ac:dyDescent="0.25">
      <c r="A981" s="65"/>
    </row>
    <row r="982" spans="1:1" s="73" customFormat="1" x14ac:dyDescent="0.25">
      <c r="A982" s="65"/>
    </row>
    <row r="983" spans="1:1" s="73" customFormat="1" x14ac:dyDescent="0.25">
      <c r="A983" s="65"/>
    </row>
    <row r="984" spans="1:1" s="73" customFormat="1" x14ac:dyDescent="0.25">
      <c r="A984" s="65"/>
    </row>
    <row r="985" spans="1:1" s="73" customFormat="1" x14ac:dyDescent="0.25">
      <c r="A985" s="65"/>
    </row>
    <row r="986" spans="1:1" s="73" customFormat="1" x14ac:dyDescent="0.25">
      <c r="A986" s="65"/>
    </row>
    <row r="987" spans="1:1" s="73" customFormat="1" x14ac:dyDescent="0.25">
      <c r="A987" s="65"/>
    </row>
    <row r="988" spans="1:1" s="73" customFormat="1" x14ac:dyDescent="0.25">
      <c r="A988" s="65"/>
    </row>
    <row r="989" spans="1:1" s="73" customFormat="1" x14ac:dyDescent="0.25">
      <c r="A989" s="65"/>
    </row>
    <row r="990" spans="1:1" s="73" customFormat="1" x14ac:dyDescent="0.25">
      <c r="A990" s="65"/>
    </row>
    <row r="991" spans="1:1" s="73" customFormat="1" x14ac:dyDescent="0.25">
      <c r="A991" s="65"/>
    </row>
    <row r="992" spans="1:1" s="73" customFormat="1" x14ac:dyDescent="0.25">
      <c r="A992" s="65"/>
    </row>
    <row r="993" spans="1:1" s="73" customFormat="1" x14ac:dyDescent="0.25">
      <c r="A993" s="65"/>
    </row>
    <row r="994" spans="1:1" s="73" customFormat="1" ht="68.25" customHeight="1" x14ac:dyDescent="0.25">
      <c r="A994" s="65"/>
    </row>
    <row r="995" spans="1:1" s="73" customFormat="1" ht="18.75" customHeight="1" x14ac:dyDescent="0.25">
      <c r="A995" s="65"/>
    </row>
    <row r="996" spans="1:1" s="73" customFormat="1" x14ac:dyDescent="0.25">
      <c r="A996" s="65"/>
    </row>
    <row r="997" spans="1:1" s="73" customFormat="1" x14ac:dyDescent="0.25">
      <c r="A997" s="65"/>
    </row>
    <row r="998" spans="1:1" s="73" customFormat="1" x14ac:dyDescent="0.25">
      <c r="A998" s="65"/>
    </row>
    <row r="999" spans="1:1" s="73" customFormat="1" x14ac:dyDescent="0.25">
      <c r="A999" s="65"/>
    </row>
    <row r="1000" spans="1:1" s="73" customFormat="1" x14ac:dyDescent="0.25">
      <c r="A1000" s="65"/>
    </row>
    <row r="1001" spans="1:1" s="73" customFormat="1" x14ac:dyDescent="0.25">
      <c r="A1001" s="65"/>
    </row>
    <row r="1002" spans="1:1" s="73" customFormat="1" x14ac:dyDescent="0.25">
      <c r="A1002" s="65"/>
    </row>
    <row r="1003" spans="1:1" s="73" customFormat="1" x14ac:dyDescent="0.25">
      <c r="A1003" s="65"/>
    </row>
    <row r="1004" spans="1:1" s="73" customFormat="1" x14ac:dyDescent="0.25">
      <c r="A1004" s="65"/>
    </row>
    <row r="1005" spans="1:1" s="73" customFormat="1" x14ac:dyDescent="0.25">
      <c r="A1005" s="65"/>
    </row>
    <row r="1006" spans="1:1" s="73" customFormat="1" x14ac:dyDescent="0.25">
      <c r="A1006" s="65"/>
    </row>
    <row r="1007" spans="1:1" s="73" customFormat="1" x14ac:dyDescent="0.25">
      <c r="A1007" s="65"/>
    </row>
    <row r="1008" spans="1:1" s="73" customFormat="1" x14ac:dyDescent="0.25">
      <c r="A1008" s="65"/>
    </row>
    <row r="1009" spans="1:1" s="73" customFormat="1" x14ac:dyDescent="0.25">
      <c r="A1009" s="65"/>
    </row>
    <row r="1010" spans="1:1" s="73" customFormat="1" x14ac:dyDescent="0.25">
      <c r="A1010" s="65"/>
    </row>
    <row r="1011" spans="1:1" s="73" customFormat="1" x14ac:dyDescent="0.25">
      <c r="A1011" s="65"/>
    </row>
    <row r="1025" spans="1:1" s="73" customFormat="1" x14ac:dyDescent="0.25">
      <c r="A1025" s="65"/>
    </row>
    <row r="1026" spans="1:1" s="73" customFormat="1" x14ac:dyDescent="0.25">
      <c r="A1026" s="65"/>
    </row>
    <row r="1027" spans="1:1" s="73" customFormat="1" x14ac:dyDescent="0.25">
      <c r="A1027" s="65"/>
    </row>
    <row r="1028" spans="1:1" s="73" customFormat="1" ht="21" customHeight="1" x14ac:dyDescent="0.25">
      <c r="A1028" s="65"/>
    </row>
    <row r="1029" spans="1:1" s="73" customFormat="1" x14ac:dyDescent="0.25">
      <c r="A1029" s="65"/>
    </row>
    <row r="1030" spans="1:1" s="73" customFormat="1" x14ac:dyDescent="0.25">
      <c r="A1030" s="65"/>
    </row>
    <row r="1031" spans="1:1" s="73" customFormat="1" x14ac:dyDescent="0.25">
      <c r="A1031" s="65"/>
    </row>
    <row r="1032" spans="1:1" s="73" customFormat="1" x14ac:dyDescent="0.25">
      <c r="A1032" s="65"/>
    </row>
    <row r="1033" spans="1:1" s="73" customFormat="1" x14ac:dyDescent="0.25">
      <c r="A1033" s="65"/>
    </row>
    <row r="1034" spans="1:1" s="73" customFormat="1" x14ac:dyDescent="0.25">
      <c r="A1034" s="65"/>
    </row>
    <row r="1035" spans="1:1" s="73" customFormat="1" x14ac:dyDescent="0.25">
      <c r="A1035" s="65"/>
    </row>
    <row r="1036" spans="1:1" s="73" customFormat="1" x14ac:dyDescent="0.25">
      <c r="A1036" s="65"/>
    </row>
    <row r="1037" spans="1:1" s="73" customFormat="1" x14ac:dyDescent="0.25">
      <c r="A1037" s="65"/>
    </row>
    <row r="1038" spans="1:1" s="73" customFormat="1" x14ac:dyDescent="0.25">
      <c r="A1038" s="65"/>
    </row>
    <row r="1039" spans="1:1" s="73" customFormat="1" x14ac:dyDescent="0.25">
      <c r="A1039" s="65"/>
    </row>
    <row r="1040" spans="1:1" s="73" customFormat="1" x14ac:dyDescent="0.25">
      <c r="A1040" s="65"/>
    </row>
    <row r="1041" spans="1:1" s="73" customFormat="1" x14ac:dyDescent="0.25">
      <c r="A1041" s="65"/>
    </row>
    <row r="1042" spans="1:1" s="73" customFormat="1" x14ac:dyDescent="0.25">
      <c r="A1042" s="65"/>
    </row>
    <row r="1043" spans="1:1" s="73" customFormat="1" x14ac:dyDescent="0.25">
      <c r="A1043" s="65"/>
    </row>
    <row r="1044" spans="1:1" s="73" customFormat="1" x14ac:dyDescent="0.25">
      <c r="A1044" s="65"/>
    </row>
    <row r="1045" spans="1:1" s="73" customFormat="1" x14ac:dyDescent="0.25">
      <c r="A1045" s="65"/>
    </row>
    <row r="1046" spans="1:1" s="73" customFormat="1" x14ac:dyDescent="0.25">
      <c r="A1046" s="65"/>
    </row>
    <row r="1047" spans="1:1" s="73" customFormat="1" x14ac:dyDescent="0.25">
      <c r="A1047" s="65"/>
    </row>
    <row r="1048" spans="1:1" s="73" customFormat="1" x14ac:dyDescent="0.25">
      <c r="A1048" s="65"/>
    </row>
    <row r="1049" spans="1:1" s="73" customFormat="1" x14ac:dyDescent="0.25">
      <c r="A1049" s="65"/>
    </row>
    <row r="1050" spans="1:1" s="73" customFormat="1" x14ac:dyDescent="0.25">
      <c r="A1050" s="65"/>
    </row>
    <row r="1051" spans="1:1" s="73" customFormat="1" x14ac:dyDescent="0.25">
      <c r="A1051" s="65"/>
    </row>
    <row r="1052" spans="1:1" s="73" customFormat="1" x14ac:dyDescent="0.25">
      <c r="A1052" s="65"/>
    </row>
    <row r="1053" spans="1:1" s="73" customFormat="1" x14ac:dyDescent="0.25">
      <c r="A1053" s="65"/>
    </row>
    <row r="1054" spans="1:1" s="73" customFormat="1" x14ac:dyDescent="0.25">
      <c r="A1054" s="65"/>
    </row>
    <row r="1055" spans="1:1" s="73" customFormat="1" x14ac:dyDescent="0.25">
      <c r="A1055" s="65"/>
    </row>
    <row r="1056" spans="1:1" s="73" customFormat="1" x14ac:dyDescent="0.25">
      <c r="A1056" s="65"/>
    </row>
    <row r="1057" spans="1:1" s="73" customFormat="1" x14ac:dyDescent="0.25">
      <c r="A1057" s="65"/>
    </row>
    <row r="1058" spans="1:1" s="73" customFormat="1" x14ac:dyDescent="0.25">
      <c r="A1058" s="65"/>
    </row>
    <row r="1059" spans="1:1" s="73" customFormat="1" x14ac:dyDescent="0.25">
      <c r="A1059" s="65"/>
    </row>
    <row r="1060" spans="1:1" s="73" customFormat="1" x14ac:dyDescent="0.25">
      <c r="A1060" s="65"/>
    </row>
    <row r="1061" spans="1:1" s="73" customFormat="1" x14ac:dyDescent="0.25">
      <c r="A1061" s="65"/>
    </row>
    <row r="1062" spans="1:1" s="73" customFormat="1" x14ac:dyDescent="0.25">
      <c r="A1062" s="65"/>
    </row>
    <row r="1063" spans="1:1" s="73" customFormat="1" x14ac:dyDescent="0.25">
      <c r="A1063" s="65"/>
    </row>
    <row r="1064" spans="1:1" s="73" customFormat="1" x14ac:dyDescent="0.25">
      <c r="A1064" s="65"/>
    </row>
    <row r="1065" spans="1:1" s="73" customFormat="1" x14ac:dyDescent="0.25">
      <c r="A1065" s="65"/>
    </row>
    <row r="1066" spans="1:1" s="73" customFormat="1" x14ac:dyDescent="0.25">
      <c r="A1066" s="65"/>
    </row>
    <row r="1067" spans="1:1" s="73" customFormat="1" x14ac:dyDescent="0.25">
      <c r="A1067" s="65"/>
    </row>
    <row r="1068" spans="1:1" s="73" customFormat="1" x14ac:dyDescent="0.25">
      <c r="A1068" s="65"/>
    </row>
    <row r="1069" spans="1:1" s="73" customFormat="1" x14ac:dyDescent="0.25">
      <c r="A1069" s="65"/>
    </row>
    <row r="1070" spans="1:1" s="73" customFormat="1" x14ac:dyDescent="0.25">
      <c r="A1070" s="65"/>
    </row>
    <row r="1071" spans="1:1" s="73" customFormat="1" x14ac:dyDescent="0.25">
      <c r="A1071" s="65"/>
    </row>
    <row r="1072" spans="1:1" s="73" customFormat="1" x14ac:dyDescent="0.25">
      <c r="A1072" s="65"/>
    </row>
    <row r="1073" spans="1:1" s="73" customFormat="1" x14ac:dyDescent="0.25">
      <c r="A1073" s="65"/>
    </row>
    <row r="1074" spans="1:1" s="73" customFormat="1" x14ac:dyDescent="0.25">
      <c r="A1074" s="65"/>
    </row>
    <row r="1075" spans="1:1" s="73" customFormat="1" x14ac:dyDescent="0.25">
      <c r="A1075" s="65"/>
    </row>
    <row r="1076" spans="1:1" s="73" customFormat="1" x14ac:dyDescent="0.25">
      <c r="A1076" s="65"/>
    </row>
    <row r="1077" spans="1:1" s="73" customFormat="1" x14ac:dyDescent="0.25">
      <c r="A1077" s="65"/>
    </row>
    <row r="1078" spans="1:1" s="73" customFormat="1" x14ac:dyDescent="0.25">
      <c r="A1078" s="65"/>
    </row>
    <row r="1079" spans="1:1" s="73" customFormat="1" x14ac:dyDescent="0.25">
      <c r="A1079" s="65"/>
    </row>
    <row r="1080" spans="1:1" s="73" customFormat="1" x14ac:dyDescent="0.25">
      <c r="A1080" s="65"/>
    </row>
    <row r="1081" spans="1:1" s="73" customFormat="1" x14ac:dyDescent="0.25">
      <c r="A1081" s="65"/>
    </row>
    <row r="1082" spans="1:1" s="73" customFormat="1" x14ac:dyDescent="0.25">
      <c r="A1082" s="65"/>
    </row>
    <row r="1083" spans="1:1" s="73" customFormat="1" x14ac:dyDescent="0.25">
      <c r="A1083" s="65"/>
    </row>
    <row r="1084" spans="1:1" s="73" customFormat="1" x14ac:dyDescent="0.25">
      <c r="A1084" s="65"/>
    </row>
    <row r="1085" spans="1:1" s="73" customFormat="1" x14ac:dyDescent="0.25">
      <c r="A1085" s="65"/>
    </row>
    <row r="1086" spans="1:1" s="73" customFormat="1" x14ac:dyDescent="0.25">
      <c r="A1086" s="65"/>
    </row>
    <row r="1087" spans="1:1" s="73" customFormat="1" x14ac:dyDescent="0.25">
      <c r="A1087" s="65"/>
    </row>
    <row r="1088" spans="1:1" s="73" customFormat="1" x14ac:dyDescent="0.25">
      <c r="A1088" s="65"/>
    </row>
    <row r="1089" spans="1:1" s="73" customFormat="1" x14ac:dyDescent="0.25">
      <c r="A1089" s="65"/>
    </row>
    <row r="1090" spans="1:1" s="73" customFormat="1" x14ac:dyDescent="0.25">
      <c r="A1090" s="65"/>
    </row>
    <row r="1091" spans="1:1" s="73" customFormat="1" x14ac:dyDescent="0.25">
      <c r="A1091" s="65"/>
    </row>
    <row r="1092" spans="1:1" s="73" customFormat="1" x14ac:dyDescent="0.25">
      <c r="A1092" s="65"/>
    </row>
    <row r="1093" spans="1:1" s="73" customFormat="1" x14ac:dyDescent="0.25">
      <c r="A1093" s="65"/>
    </row>
    <row r="1094" spans="1:1" s="73" customFormat="1" x14ac:dyDescent="0.25">
      <c r="A1094" s="65"/>
    </row>
    <row r="1095" spans="1:1" s="73" customFormat="1" x14ac:dyDescent="0.25">
      <c r="A1095" s="65"/>
    </row>
    <row r="1096" spans="1:1" s="73" customFormat="1" x14ac:dyDescent="0.25">
      <c r="A1096" s="65"/>
    </row>
    <row r="1097" spans="1:1" s="73" customFormat="1" x14ac:dyDescent="0.25">
      <c r="A1097" s="65"/>
    </row>
    <row r="1098" spans="1:1" s="73" customFormat="1" ht="15.75" customHeight="1" x14ac:dyDescent="0.25">
      <c r="A1098" s="65"/>
    </row>
    <row r="1099" spans="1:1" s="73" customFormat="1" x14ac:dyDescent="0.25">
      <c r="A1099" s="65"/>
    </row>
    <row r="1100" spans="1:1" s="73" customFormat="1" x14ac:dyDescent="0.25">
      <c r="A1100" s="65"/>
    </row>
    <row r="1101" spans="1:1" s="73" customFormat="1" x14ac:dyDescent="0.25">
      <c r="A1101" s="65"/>
    </row>
    <row r="1102" spans="1:1" s="73" customFormat="1" x14ac:dyDescent="0.25">
      <c r="A1102" s="65"/>
    </row>
  </sheetData>
  <mergeCells count="2">
    <mergeCell ref="A2:G2"/>
    <mergeCell ref="F1:G1"/>
  </mergeCells>
  <pageMargins left="0.70866141732283472" right="0.70866141732283472" top="0.74803149606299213" bottom="0.74803149606299213" header="0.31496062992125984" footer="0.31496062992125984"/>
  <pageSetup paperSize="9" scale="58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7"/>
  <sheetViews>
    <sheetView view="pageBreakPreview" topLeftCell="A3" zoomScale="70" zoomScaleNormal="70" zoomScaleSheetLayoutView="70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C7" sqref="C7"/>
    </sheetView>
  </sheetViews>
  <sheetFormatPr defaultColWidth="9.140625" defaultRowHeight="15.75" x14ac:dyDescent="0.25"/>
  <cols>
    <col min="1" max="1" width="10.7109375" style="171" customWidth="1"/>
    <col min="2" max="2" width="110.7109375" style="61" customWidth="1"/>
    <col min="3" max="3" width="20.140625" style="61" customWidth="1"/>
    <col min="4" max="4" width="20.5703125" style="61" customWidth="1"/>
    <col min="5" max="5" width="26" style="61" customWidth="1"/>
    <col min="6" max="6" width="26" style="217" customWidth="1"/>
    <col min="7" max="7" width="26" style="61" customWidth="1"/>
    <col min="8" max="8" width="12.85546875" style="61" customWidth="1"/>
    <col min="9" max="9" width="12" style="61" customWidth="1"/>
    <col min="10" max="10" width="12.28515625" style="61" customWidth="1"/>
    <col min="11" max="16384" width="9.140625" style="61"/>
  </cols>
  <sheetData>
    <row r="1" spans="1:8" ht="69" hidden="1" customHeight="1" x14ac:dyDescent="0.25">
      <c r="F1" s="221" t="s">
        <v>175</v>
      </c>
      <c r="G1" s="221"/>
      <c r="H1" s="172"/>
    </row>
    <row r="2" spans="1:8" ht="103.5" hidden="1" customHeight="1" x14ac:dyDescent="0.25">
      <c r="A2" s="222" t="s">
        <v>1109</v>
      </c>
      <c r="B2" s="222"/>
      <c r="C2" s="222"/>
      <c r="D2" s="222"/>
      <c r="E2" s="222"/>
      <c r="F2" s="222"/>
      <c r="G2" s="222"/>
      <c r="H2" s="173"/>
    </row>
    <row r="3" spans="1:8" ht="72" customHeight="1" x14ac:dyDescent="0.25">
      <c r="A3" s="120"/>
      <c r="B3" s="121"/>
      <c r="C3" s="121"/>
      <c r="D3" s="121"/>
      <c r="F3" s="220" t="s">
        <v>175</v>
      </c>
      <c r="G3" s="220"/>
    </row>
    <row r="4" spans="1:8" ht="95.25" customHeight="1" x14ac:dyDescent="0.25">
      <c r="A4" s="219" t="s">
        <v>1118</v>
      </c>
      <c r="B4" s="219"/>
      <c r="C4" s="219"/>
      <c r="D4" s="219"/>
      <c r="E4" s="219"/>
      <c r="F4" s="219"/>
      <c r="G4" s="219"/>
    </row>
    <row r="5" spans="1:8" s="62" customFormat="1" ht="104.25" customHeight="1" x14ac:dyDescent="0.25">
      <c r="A5" s="47" t="s">
        <v>9</v>
      </c>
      <c r="B5" s="47" t="s">
        <v>96</v>
      </c>
      <c r="C5" s="47" t="s">
        <v>10</v>
      </c>
      <c r="D5" s="47" t="s">
        <v>11</v>
      </c>
      <c r="E5" s="174" t="s">
        <v>1115</v>
      </c>
      <c r="F5" s="47" t="s">
        <v>98</v>
      </c>
      <c r="G5" s="47" t="s">
        <v>1114</v>
      </c>
    </row>
    <row r="6" spans="1:8" s="63" customFormat="1" ht="20.25" customHeight="1" x14ac:dyDescent="0.25">
      <c r="A6" s="175" t="s">
        <v>176</v>
      </c>
      <c r="B6" s="176">
        <f>A6+1</f>
        <v>2</v>
      </c>
      <c r="C6" s="176">
        <f t="shared" ref="C6:G6" si="0">B6+1</f>
        <v>3</v>
      </c>
      <c r="D6" s="176">
        <f t="shared" si="0"/>
        <v>4</v>
      </c>
      <c r="E6" s="176">
        <f t="shared" si="0"/>
        <v>5</v>
      </c>
      <c r="F6" s="176">
        <f t="shared" si="0"/>
        <v>6</v>
      </c>
      <c r="G6" s="176">
        <f t="shared" si="0"/>
        <v>7</v>
      </c>
    </row>
    <row r="7" spans="1:8" ht="20.25" customHeight="1" x14ac:dyDescent="0.25">
      <c r="A7" s="79">
        <v>1</v>
      </c>
      <c r="B7" s="177" t="s">
        <v>0</v>
      </c>
      <c r="C7" s="52"/>
      <c r="D7" s="52"/>
      <c r="E7" s="54"/>
      <c r="F7" s="55"/>
      <c r="G7" s="56"/>
    </row>
    <row r="8" spans="1:8" x14ac:dyDescent="0.25">
      <c r="A8" s="68" t="s">
        <v>177</v>
      </c>
      <c r="B8" s="178" t="s">
        <v>178</v>
      </c>
      <c r="C8" s="179"/>
      <c r="D8" s="179"/>
      <c r="E8" s="180"/>
      <c r="F8" s="179"/>
      <c r="G8" s="179"/>
    </row>
    <row r="9" spans="1:8" x14ac:dyDescent="0.25">
      <c r="A9" s="68" t="s">
        <v>179</v>
      </c>
      <c r="B9" s="90" t="s">
        <v>180</v>
      </c>
      <c r="C9" s="181"/>
      <c r="D9" s="181"/>
      <c r="E9" s="182"/>
      <c r="F9" s="183"/>
      <c r="G9" s="184"/>
    </row>
    <row r="10" spans="1:8" hidden="1" x14ac:dyDescent="0.25">
      <c r="A10" s="68" t="s">
        <v>181</v>
      </c>
      <c r="B10" s="185" t="s">
        <v>182</v>
      </c>
      <c r="C10" s="179"/>
      <c r="D10" s="179"/>
      <c r="E10" s="180"/>
      <c r="F10" s="179"/>
      <c r="G10" s="179"/>
    </row>
    <row r="11" spans="1:8" hidden="1" x14ac:dyDescent="0.25">
      <c r="A11" s="68" t="s">
        <v>183</v>
      </c>
      <c r="B11" s="90" t="s">
        <v>4</v>
      </c>
      <c r="C11" s="179"/>
      <c r="D11" s="179"/>
      <c r="E11" s="180"/>
      <c r="F11" s="179"/>
      <c r="G11" s="179"/>
    </row>
    <row r="12" spans="1:8" hidden="1" x14ac:dyDescent="0.25">
      <c r="A12" s="68" t="s">
        <v>184</v>
      </c>
      <c r="B12" s="90" t="s">
        <v>3</v>
      </c>
      <c r="C12" s="179"/>
      <c r="D12" s="179"/>
      <c r="E12" s="180"/>
      <c r="F12" s="179"/>
      <c r="G12" s="179"/>
    </row>
    <row r="13" spans="1:8" hidden="1" x14ac:dyDescent="0.25">
      <c r="A13" s="68" t="s">
        <v>185</v>
      </c>
      <c r="B13" s="90" t="s">
        <v>5</v>
      </c>
      <c r="C13" s="179"/>
      <c r="D13" s="179"/>
      <c r="E13" s="180"/>
      <c r="F13" s="179"/>
      <c r="G13" s="179"/>
    </row>
    <row r="14" spans="1:8" hidden="1" x14ac:dyDescent="0.25">
      <c r="A14" s="68" t="s">
        <v>186</v>
      </c>
      <c r="B14" s="90" t="s">
        <v>6</v>
      </c>
      <c r="C14" s="179"/>
      <c r="D14" s="179"/>
      <c r="E14" s="180"/>
      <c r="F14" s="179"/>
      <c r="G14" s="179"/>
    </row>
    <row r="15" spans="1:8" hidden="1" x14ac:dyDescent="0.25">
      <c r="A15" s="68" t="s">
        <v>187</v>
      </c>
      <c r="B15" s="90" t="s">
        <v>7</v>
      </c>
      <c r="C15" s="179"/>
      <c r="D15" s="179"/>
      <c r="E15" s="180"/>
      <c r="F15" s="179"/>
      <c r="G15" s="179"/>
    </row>
    <row r="16" spans="1:8" hidden="1" x14ac:dyDescent="0.25">
      <c r="A16" s="68" t="s">
        <v>188</v>
      </c>
      <c r="B16" s="90" t="s">
        <v>1007</v>
      </c>
      <c r="C16" s="179"/>
      <c r="D16" s="179"/>
      <c r="E16" s="180"/>
      <c r="F16" s="179"/>
      <c r="G16" s="179"/>
    </row>
    <row r="17" spans="1:7" hidden="1" x14ac:dyDescent="0.25">
      <c r="A17" s="68" t="s">
        <v>189</v>
      </c>
      <c r="B17" s="185" t="s">
        <v>190</v>
      </c>
      <c r="C17" s="179"/>
      <c r="D17" s="179"/>
      <c r="E17" s="180"/>
      <c r="F17" s="179"/>
      <c r="G17" s="179"/>
    </row>
    <row r="18" spans="1:7" hidden="1" x14ac:dyDescent="0.25">
      <c r="A18" s="68" t="s">
        <v>191</v>
      </c>
      <c r="B18" s="90" t="s">
        <v>4</v>
      </c>
      <c r="C18" s="179"/>
      <c r="D18" s="179"/>
      <c r="E18" s="180"/>
      <c r="F18" s="179"/>
      <c r="G18" s="179"/>
    </row>
    <row r="19" spans="1:7" hidden="1" x14ac:dyDescent="0.25">
      <c r="A19" s="68" t="s">
        <v>192</v>
      </c>
      <c r="B19" s="90" t="s">
        <v>3</v>
      </c>
      <c r="C19" s="179"/>
      <c r="D19" s="179"/>
      <c r="E19" s="180"/>
      <c r="F19" s="179"/>
      <c r="G19" s="179"/>
    </row>
    <row r="20" spans="1:7" hidden="1" x14ac:dyDescent="0.25">
      <c r="A20" s="68" t="s">
        <v>193</v>
      </c>
      <c r="B20" s="90" t="s">
        <v>5</v>
      </c>
      <c r="C20" s="179"/>
      <c r="D20" s="179"/>
      <c r="E20" s="180"/>
      <c r="F20" s="179"/>
      <c r="G20" s="179"/>
    </row>
    <row r="21" spans="1:7" hidden="1" x14ac:dyDescent="0.25">
      <c r="A21" s="68" t="s">
        <v>194</v>
      </c>
      <c r="B21" s="90" t="s">
        <v>6</v>
      </c>
      <c r="C21" s="179"/>
      <c r="D21" s="179"/>
      <c r="E21" s="180"/>
      <c r="F21" s="179"/>
      <c r="G21" s="179"/>
    </row>
    <row r="22" spans="1:7" hidden="1" x14ac:dyDescent="0.25">
      <c r="A22" s="68" t="s">
        <v>195</v>
      </c>
      <c r="B22" s="90" t="s">
        <v>7</v>
      </c>
      <c r="C22" s="179"/>
      <c r="D22" s="179"/>
      <c r="E22" s="180"/>
      <c r="F22" s="179"/>
      <c r="G22" s="179"/>
    </row>
    <row r="23" spans="1:7" hidden="1" x14ac:dyDescent="0.25">
      <c r="A23" s="68" t="s">
        <v>196</v>
      </c>
      <c r="B23" s="90" t="s">
        <v>1007</v>
      </c>
      <c r="C23" s="179"/>
      <c r="D23" s="179"/>
      <c r="E23" s="180"/>
      <c r="F23" s="179"/>
      <c r="G23" s="179"/>
    </row>
    <row r="24" spans="1:7" hidden="1" x14ac:dyDescent="0.25">
      <c r="A24" s="68" t="s">
        <v>197</v>
      </c>
      <c r="B24" s="185" t="s">
        <v>198</v>
      </c>
      <c r="C24" s="179"/>
      <c r="D24" s="179"/>
      <c r="E24" s="180"/>
      <c r="F24" s="179"/>
      <c r="G24" s="179"/>
    </row>
    <row r="25" spans="1:7" hidden="1" x14ac:dyDescent="0.25">
      <c r="A25" s="68" t="s">
        <v>199</v>
      </c>
      <c r="B25" s="90" t="s">
        <v>4</v>
      </c>
      <c r="C25" s="179"/>
      <c r="D25" s="179"/>
      <c r="E25" s="180"/>
      <c r="F25" s="179"/>
      <c r="G25" s="179"/>
    </row>
    <row r="26" spans="1:7" hidden="1" x14ac:dyDescent="0.25">
      <c r="A26" s="68" t="s">
        <v>200</v>
      </c>
      <c r="B26" s="90" t="s">
        <v>3</v>
      </c>
      <c r="C26" s="179"/>
      <c r="D26" s="179"/>
      <c r="E26" s="180"/>
      <c r="F26" s="179"/>
      <c r="G26" s="179"/>
    </row>
    <row r="27" spans="1:7" hidden="1" x14ac:dyDescent="0.25">
      <c r="A27" s="68" t="s">
        <v>201</v>
      </c>
      <c r="B27" s="90" t="s">
        <v>5</v>
      </c>
      <c r="C27" s="179"/>
      <c r="D27" s="179"/>
      <c r="E27" s="180"/>
      <c r="F27" s="179"/>
      <c r="G27" s="179"/>
    </row>
    <row r="28" spans="1:7" hidden="1" x14ac:dyDescent="0.25">
      <c r="A28" s="68" t="s">
        <v>202</v>
      </c>
      <c r="B28" s="90" t="s">
        <v>6</v>
      </c>
      <c r="C28" s="179"/>
      <c r="D28" s="179"/>
      <c r="E28" s="180"/>
      <c r="F28" s="179"/>
      <c r="G28" s="179"/>
    </row>
    <row r="29" spans="1:7" hidden="1" x14ac:dyDescent="0.25">
      <c r="A29" s="68" t="s">
        <v>203</v>
      </c>
      <c r="B29" s="90" t="s">
        <v>7</v>
      </c>
      <c r="C29" s="179"/>
      <c r="D29" s="179"/>
      <c r="E29" s="180"/>
      <c r="F29" s="179"/>
      <c r="G29" s="179"/>
    </row>
    <row r="30" spans="1:7" hidden="1" x14ac:dyDescent="0.25">
      <c r="A30" s="68" t="s">
        <v>204</v>
      </c>
      <c r="B30" s="90" t="s">
        <v>1007</v>
      </c>
      <c r="C30" s="179"/>
      <c r="D30" s="179"/>
      <c r="E30" s="180"/>
      <c r="F30" s="179"/>
      <c r="G30" s="179"/>
    </row>
    <row r="31" spans="1:7" x14ac:dyDescent="0.25">
      <c r="A31" s="68" t="s">
        <v>108</v>
      </c>
      <c r="B31" s="185" t="s">
        <v>205</v>
      </c>
      <c r="C31" s="179"/>
      <c r="D31" s="179"/>
      <c r="E31" s="180"/>
      <c r="F31" s="179"/>
      <c r="G31" s="179"/>
    </row>
    <row r="32" spans="1:7" x14ac:dyDescent="0.25">
      <c r="A32" s="68" t="s">
        <v>206</v>
      </c>
      <c r="B32" s="91" t="s">
        <v>4</v>
      </c>
      <c r="C32" s="129"/>
      <c r="D32" s="129"/>
      <c r="E32" s="55">
        <f>SUM(E33:E47)</f>
        <v>3906</v>
      </c>
      <c r="F32" s="55">
        <f>SUM(F33:F47)</f>
        <v>348</v>
      </c>
      <c r="G32" s="55">
        <f>SUM(G33:G47)</f>
        <v>1085.6212700000001</v>
      </c>
    </row>
    <row r="33" spans="1:7" ht="54.75" customHeight="1" x14ac:dyDescent="0.25">
      <c r="A33" s="68" t="s">
        <v>206</v>
      </c>
      <c r="B33" s="57" t="s">
        <v>1043</v>
      </c>
      <c r="C33" s="41">
        <v>2019</v>
      </c>
      <c r="D33" s="42">
        <v>0.4</v>
      </c>
      <c r="E33" s="43">
        <v>196</v>
      </c>
      <c r="F33" s="44">
        <v>5</v>
      </c>
      <c r="G33" s="45">
        <v>48.724379999999996</v>
      </c>
    </row>
    <row r="34" spans="1:7" ht="31.5" x14ac:dyDescent="0.25">
      <c r="A34" s="68" t="s">
        <v>206</v>
      </c>
      <c r="B34" s="57" t="s">
        <v>207</v>
      </c>
      <c r="C34" s="41">
        <v>2019</v>
      </c>
      <c r="D34" s="42">
        <v>0.4</v>
      </c>
      <c r="E34" s="43">
        <v>7</v>
      </c>
      <c r="F34" s="44">
        <v>6</v>
      </c>
      <c r="G34" s="45">
        <v>44.601779999999998</v>
      </c>
    </row>
    <row r="35" spans="1:7" ht="64.5" customHeight="1" x14ac:dyDescent="0.25">
      <c r="A35" s="68" t="s">
        <v>206</v>
      </c>
      <c r="B35" s="57" t="s">
        <v>208</v>
      </c>
      <c r="C35" s="41">
        <v>2019</v>
      </c>
      <c r="D35" s="46">
        <v>10</v>
      </c>
      <c r="E35" s="43">
        <v>51</v>
      </c>
      <c r="F35" s="44">
        <v>15</v>
      </c>
      <c r="G35" s="45">
        <v>109.59509</v>
      </c>
    </row>
    <row r="36" spans="1:7" ht="36" customHeight="1" x14ac:dyDescent="0.25">
      <c r="A36" s="68" t="s">
        <v>206</v>
      </c>
      <c r="B36" s="57" t="s">
        <v>1044</v>
      </c>
      <c r="C36" s="41">
        <v>2019</v>
      </c>
      <c r="D36" s="42">
        <v>0.4</v>
      </c>
      <c r="E36" s="43">
        <v>14</v>
      </c>
      <c r="F36" s="44">
        <v>66</v>
      </c>
      <c r="G36" s="45">
        <v>36.091749999999998</v>
      </c>
    </row>
    <row r="37" spans="1:7" ht="49.5" customHeight="1" x14ac:dyDescent="0.25">
      <c r="A37" s="68" t="s">
        <v>206</v>
      </c>
      <c r="B37" s="57" t="s">
        <v>209</v>
      </c>
      <c r="C37" s="41">
        <v>2019</v>
      </c>
      <c r="D37" s="42">
        <v>0.4</v>
      </c>
      <c r="E37" s="43">
        <v>252</v>
      </c>
      <c r="F37" s="44">
        <v>60</v>
      </c>
      <c r="G37" s="45">
        <v>53.946339999999999</v>
      </c>
    </row>
    <row r="38" spans="1:7" ht="66" customHeight="1" x14ac:dyDescent="0.25">
      <c r="A38" s="68" t="s">
        <v>206</v>
      </c>
      <c r="B38" s="57" t="s">
        <v>210</v>
      </c>
      <c r="C38" s="41">
        <v>2019</v>
      </c>
      <c r="D38" s="42">
        <v>0.4</v>
      </c>
      <c r="E38" s="43">
        <v>600</v>
      </c>
      <c r="F38" s="44">
        <v>15</v>
      </c>
      <c r="G38" s="45">
        <v>155.06380999999999</v>
      </c>
    </row>
    <row r="39" spans="1:7" ht="31.5" x14ac:dyDescent="0.25">
      <c r="A39" s="68" t="s">
        <v>206</v>
      </c>
      <c r="B39" s="57" t="s">
        <v>211</v>
      </c>
      <c r="C39" s="41">
        <v>2019</v>
      </c>
      <c r="D39" s="42">
        <v>0.4</v>
      </c>
      <c r="E39" s="43">
        <v>291</v>
      </c>
      <c r="F39" s="44">
        <v>15</v>
      </c>
      <c r="G39" s="45">
        <v>81.87133</v>
      </c>
    </row>
    <row r="40" spans="1:7" ht="31.5" x14ac:dyDescent="0.25">
      <c r="A40" s="68" t="s">
        <v>206</v>
      </c>
      <c r="B40" s="57" t="s">
        <v>212</v>
      </c>
      <c r="C40" s="41">
        <v>2019</v>
      </c>
      <c r="D40" s="42">
        <v>0.4</v>
      </c>
      <c r="E40" s="43">
        <v>417</v>
      </c>
      <c r="F40" s="44">
        <v>15</v>
      </c>
      <c r="G40" s="45">
        <v>82.802959999999999</v>
      </c>
    </row>
    <row r="41" spans="1:7" ht="47.25" x14ac:dyDescent="0.25">
      <c r="A41" s="68" t="s">
        <v>206</v>
      </c>
      <c r="B41" s="57" t="s">
        <v>213</v>
      </c>
      <c r="C41" s="41">
        <v>2019</v>
      </c>
      <c r="D41" s="42">
        <v>0.4</v>
      </c>
      <c r="E41" s="43">
        <v>450</v>
      </c>
      <c r="F41" s="44">
        <v>15</v>
      </c>
      <c r="G41" s="45">
        <v>92.327770000000001</v>
      </c>
    </row>
    <row r="42" spans="1:7" ht="31.5" x14ac:dyDescent="0.25">
      <c r="A42" s="68" t="s">
        <v>206</v>
      </c>
      <c r="B42" s="57" t="s">
        <v>214</v>
      </c>
      <c r="C42" s="41">
        <v>2019</v>
      </c>
      <c r="D42" s="42">
        <v>0.4</v>
      </c>
      <c r="E42" s="43">
        <v>115</v>
      </c>
      <c r="F42" s="44">
        <v>10</v>
      </c>
      <c r="G42" s="45">
        <v>61.93656</v>
      </c>
    </row>
    <row r="43" spans="1:7" ht="31.5" x14ac:dyDescent="0.25">
      <c r="A43" s="68" t="s">
        <v>206</v>
      </c>
      <c r="B43" s="57" t="s">
        <v>215</v>
      </c>
      <c r="C43" s="41">
        <v>2019</v>
      </c>
      <c r="D43" s="42">
        <v>0.4</v>
      </c>
      <c r="E43" s="43">
        <v>390</v>
      </c>
      <c r="F43" s="44">
        <v>15</v>
      </c>
      <c r="G43" s="45">
        <v>88.537000000000006</v>
      </c>
    </row>
    <row r="44" spans="1:7" ht="31.5" x14ac:dyDescent="0.25">
      <c r="A44" s="68" t="s">
        <v>206</v>
      </c>
      <c r="B44" s="57" t="s">
        <v>216</v>
      </c>
      <c r="C44" s="41">
        <v>2019</v>
      </c>
      <c r="D44" s="42">
        <v>0.4</v>
      </c>
      <c r="E44" s="43">
        <v>280</v>
      </c>
      <c r="F44" s="44">
        <v>10</v>
      </c>
      <c r="G44" s="45">
        <v>50.717109999999998</v>
      </c>
    </row>
    <row r="45" spans="1:7" ht="47.25" x14ac:dyDescent="0.25">
      <c r="A45" s="68" t="s">
        <v>206</v>
      </c>
      <c r="B45" s="57" t="s">
        <v>217</v>
      </c>
      <c r="C45" s="41">
        <v>2019</v>
      </c>
      <c r="D45" s="42">
        <v>0.4</v>
      </c>
      <c r="E45" s="43">
        <v>177</v>
      </c>
      <c r="F45" s="44">
        <v>5</v>
      </c>
      <c r="G45" s="45">
        <v>64.020110000000003</v>
      </c>
    </row>
    <row r="46" spans="1:7" x14ac:dyDescent="0.25">
      <c r="A46" s="68" t="s">
        <v>206</v>
      </c>
      <c r="B46" s="57" t="s">
        <v>218</v>
      </c>
      <c r="C46" s="41">
        <v>2019</v>
      </c>
      <c r="D46" s="42">
        <v>0.4</v>
      </c>
      <c r="E46" s="43">
        <v>100</v>
      </c>
      <c r="F46" s="44">
        <v>75</v>
      </c>
      <c r="G46" s="45">
        <v>30.058219999999999</v>
      </c>
    </row>
    <row r="47" spans="1:7" ht="63.75" customHeight="1" x14ac:dyDescent="0.25">
      <c r="A47" s="68" t="s">
        <v>206</v>
      </c>
      <c r="B47" s="57" t="s">
        <v>219</v>
      </c>
      <c r="C47" s="41">
        <v>2019</v>
      </c>
      <c r="D47" s="42">
        <v>0.4</v>
      </c>
      <c r="E47" s="43">
        <v>566</v>
      </c>
      <c r="F47" s="44">
        <v>21</v>
      </c>
      <c r="G47" s="45">
        <v>85.327060000000003</v>
      </c>
    </row>
    <row r="48" spans="1:7" x14ac:dyDescent="0.25">
      <c r="A48" s="79" t="s">
        <v>220</v>
      </c>
      <c r="B48" s="91" t="s">
        <v>3</v>
      </c>
      <c r="C48" s="129"/>
      <c r="D48" s="130"/>
      <c r="E48" s="54">
        <f>SUM(E49:E51)</f>
        <v>1535</v>
      </c>
      <c r="F48" s="54">
        <f t="shared" ref="F48:G48" si="1">SUM(F49:F51)</f>
        <v>25</v>
      </c>
      <c r="G48" s="54">
        <f t="shared" si="1"/>
        <v>856.3469399999999</v>
      </c>
    </row>
    <row r="49" spans="1:7" ht="31.5" customHeight="1" x14ac:dyDescent="0.25">
      <c r="A49" s="68" t="s">
        <v>220</v>
      </c>
      <c r="B49" s="57" t="s">
        <v>221</v>
      </c>
      <c r="C49" s="41">
        <v>2019</v>
      </c>
      <c r="D49" s="42">
        <v>0.4</v>
      </c>
      <c r="E49" s="43">
        <v>222</v>
      </c>
      <c r="F49" s="44">
        <v>5</v>
      </c>
      <c r="G49" s="45">
        <v>87.75273</v>
      </c>
    </row>
    <row r="50" spans="1:7" ht="31.5" x14ac:dyDescent="0.25">
      <c r="A50" s="68" t="s">
        <v>220</v>
      </c>
      <c r="B50" s="57" t="s">
        <v>222</v>
      </c>
      <c r="C50" s="41">
        <v>2019</v>
      </c>
      <c r="D50" s="42">
        <v>0.4</v>
      </c>
      <c r="E50" s="43">
        <v>656</v>
      </c>
      <c r="F50" s="44">
        <v>15</v>
      </c>
      <c r="G50" s="45">
        <v>260.27085</v>
      </c>
    </row>
    <row r="51" spans="1:7" ht="64.5" customHeight="1" x14ac:dyDescent="0.25">
      <c r="A51" s="68" t="s">
        <v>220</v>
      </c>
      <c r="B51" s="57" t="s">
        <v>1045</v>
      </c>
      <c r="C51" s="41">
        <v>2019</v>
      </c>
      <c r="D51" s="42">
        <v>0.4</v>
      </c>
      <c r="E51" s="43">
        <v>657</v>
      </c>
      <c r="F51" s="44">
        <v>5</v>
      </c>
      <c r="G51" s="45">
        <v>508.32335999999998</v>
      </c>
    </row>
    <row r="52" spans="1:7" hidden="1" x14ac:dyDescent="0.25">
      <c r="A52" s="68" t="s">
        <v>223</v>
      </c>
      <c r="B52" s="186" t="s">
        <v>5</v>
      </c>
      <c r="C52" s="129"/>
      <c r="D52" s="130"/>
      <c r="E52" s="131"/>
      <c r="F52" s="132"/>
      <c r="G52" s="133"/>
    </row>
    <row r="53" spans="1:7" hidden="1" x14ac:dyDescent="0.25">
      <c r="A53" s="68" t="s">
        <v>224</v>
      </c>
      <c r="B53" s="186" t="s">
        <v>6</v>
      </c>
      <c r="C53" s="129"/>
      <c r="D53" s="130"/>
      <c r="E53" s="131"/>
      <c r="F53" s="132"/>
      <c r="G53" s="133"/>
    </row>
    <row r="54" spans="1:7" hidden="1" x14ac:dyDescent="0.25">
      <c r="A54" s="68" t="s">
        <v>225</v>
      </c>
      <c r="B54" s="186" t="s">
        <v>7</v>
      </c>
      <c r="C54" s="129"/>
      <c r="D54" s="130"/>
      <c r="E54" s="131"/>
      <c r="F54" s="132"/>
      <c r="G54" s="133"/>
    </row>
    <row r="55" spans="1:7" hidden="1" x14ac:dyDescent="0.25">
      <c r="A55" s="68" t="s">
        <v>226</v>
      </c>
      <c r="B55" s="186" t="s">
        <v>8</v>
      </c>
      <c r="C55" s="129"/>
      <c r="D55" s="130"/>
      <c r="E55" s="131"/>
      <c r="F55" s="132"/>
      <c r="G55" s="133"/>
    </row>
    <row r="56" spans="1:7" hidden="1" x14ac:dyDescent="0.25">
      <c r="A56" s="68" t="s">
        <v>227</v>
      </c>
      <c r="B56" s="90" t="s">
        <v>228</v>
      </c>
      <c r="C56" s="129"/>
      <c r="D56" s="129"/>
      <c r="E56" s="131"/>
      <c r="F56" s="132"/>
      <c r="G56" s="133"/>
    </row>
    <row r="57" spans="1:7" hidden="1" x14ac:dyDescent="0.25">
      <c r="A57" s="68" t="s">
        <v>229</v>
      </c>
      <c r="B57" s="185" t="s">
        <v>182</v>
      </c>
      <c r="C57" s="129"/>
      <c r="D57" s="130"/>
      <c r="E57" s="131"/>
      <c r="F57" s="132"/>
      <c r="G57" s="133"/>
    </row>
    <row r="58" spans="1:7" hidden="1" x14ac:dyDescent="0.25">
      <c r="A58" s="68" t="s">
        <v>230</v>
      </c>
      <c r="B58" s="90" t="s">
        <v>4</v>
      </c>
      <c r="C58" s="129"/>
      <c r="D58" s="130"/>
      <c r="E58" s="131"/>
      <c r="F58" s="132"/>
      <c r="G58" s="133"/>
    </row>
    <row r="59" spans="1:7" hidden="1" x14ac:dyDescent="0.25">
      <c r="A59" s="68" t="s">
        <v>231</v>
      </c>
      <c r="B59" s="90" t="s">
        <v>3</v>
      </c>
      <c r="C59" s="129"/>
      <c r="D59" s="130"/>
      <c r="E59" s="131"/>
      <c r="F59" s="132"/>
      <c r="G59" s="133"/>
    </row>
    <row r="60" spans="1:7" hidden="1" x14ac:dyDescent="0.25">
      <c r="A60" s="68" t="s">
        <v>232</v>
      </c>
      <c r="B60" s="90" t="s">
        <v>5</v>
      </c>
      <c r="C60" s="129"/>
      <c r="D60" s="130"/>
      <c r="E60" s="131"/>
      <c r="F60" s="132"/>
      <c r="G60" s="133"/>
    </row>
    <row r="61" spans="1:7" hidden="1" x14ac:dyDescent="0.25">
      <c r="A61" s="68" t="s">
        <v>233</v>
      </c>
      <c r="B61" s="90" t="s">
        <v>6</v>
      </c>
      <c r="C61" s="129"/>
      <c r="D61" s="130"/>
      <c r="E61" s="131"/>
      <c r="F61" s="132"/>
      <c r="G61" s="133"/>
    </row>
    <row r="62" spans="1:7" hidden="1" x14ac:dyDescent="0.25">
      <c r="A62" s="68" t="s">
        <v>234</v>
      </c>
      <c r="B62" s="90" t="s">
        <v>7</v>
      </c>
      <c r="C62" s="129"/>
      <c r="D62" s="130"/>
      <c r="E62" s="131"/>
      <c r="F62" s="132"/>
      <c r="G62" s="133"/>
    </row>
    <row r="63" spans="1:7" hidden="1" x14ac:dyDescent="0.25">
      <c r="A63" s="68" t="s">
        <v>235</v>
      </c>
      <c r="B63" s="90" t="s">
        <v>1007</v>
      </c>
      <c r="C63" s="129"/>
      <c r="D63" s="130"/>
      <c r="E63" s="131"/>
      <c r="F63" s="132"/>
      <c r="G63" s="133"/>
    </row>
    <row r="64" spans="1:7" hidden="1" x14ac:dyDescent="0.25">
      <c r="A64" s="68" t="s">
        <v>236</v>
      </c>
      <c r="B64" s="185" t="s">
        <v>190</v>
      </c>
      <c r="C64" s="129"/>
      <c r="D64" s="130"/>
      <c r="E64" s="131"/>
      <c r="F64" s="132"/>
      <c r="G64" s="133"/>
    </row>
    <row r="65" spans="1:7" hidden="1" x14ac:dyDescent="0.25">
      <c r="A65" s="68" t="s">
        <v>237</v>
      </c>
      <c r="B65" s="90" t="s">
        <v>4</v>
      </c>
      <c r="C65" s="129"/>
      <c r="D65" s="130"/>
      <c r="E65" s="131"/>
      <c r="F65" s="132"/>
      <c r="G65" s="133"/>
    </row>
    <row r="66" spans="1:7" hidden="1" x14ac:dyDescent="0.25">
      <c r="A66" s="68" t="s">
        <v>238</v>
      </c>
      <c r="B66" s="90" t="s">
        <v>3</v>
      </c>
      <c r="C66" s="129"/>
      <c r="D66" s="130"/>
      <c r="E66" s="131"/>
      <c r="F66" s="132"/>
      <c r="G66" s="133"/>
    </row>
    <row r="67" spans="1:7" hidden="1" x14ac:dyDescent="0.25">
      <c r="A67" s="68" t="s">
        <v>239</v>
      </c>
      <c r="B67" s="90" t="s">
        <v>5</v>
      </c>
      <c r="C67" s="129"/>
      <c r="D67" s="130"/>
      <c r="E67" s="131"/>
      <c r="F67" s="132"/>
      <c r="G67" s="133"/>
    </row>
    <row r="68" spans="1:7" hidden="1" x14ac:dyDescent="0.25">
      <c r="A68" s="68" t="s">
        <v>240</v>
      </c>
      <c r="B68" s="90" t="s">
        <v>6</v>
      </c>
      <c r="C68" s="129"/>
      <c r="D68" s="130"/>
      <c r="E68" s="131"/>
      <c r="F68" s="132"/>
      <c r="G68" s="133"/>
    </row>
    <row r="69" spans="1:7" hidden="1" x14ac:dyDescent="0.25">
      <c r="A69" s="68" t="s">
        <v>241</v>
      </c>
      <c r="B69" s="90" t="s">
        <v>7</v>
      </c>
      <c r="C69" s="129"/>
      <c r="D69" s="130"/>
      <c r="E69" s="131"/>
      <c r="F69" s="132"/>
      <c r="G69" s="133"/>
    </row>
    <row r="70" spans="1:7" hidden="1" x14ac:dyDescent="0.25">
      <c r="A70" s="68" t="s">
        <v>242</v>
      </c>
      <c r="B70" s="90" t="s">
        <v>1007</v>
      </c>
      <c r="C70" s="129"/>
      <c r="D70" s="130"/>
      <c r="E70" s="131"/>
      <c r="F70" s="132"/>
      <c r="G70" s="133"/>
    </row>
    <row r="71" spans="1:7" hidden="1" x14ac:dyDescent="0.25">
      <c r="A71" s="68" t="s">
        <v>243</v>
      </c>
      <c r="B71" s="185" t="s">
        <v>198</v>
      </c>
      <c r="C71" s="129"/>
      <c r="D71" s="130"/>
      <c r="E71" s="131"/>
      <c r="F71" s="132"/>
      <c r="G71" s="133"/>
    </row>
    <row r="72" spans="1:7" hidden="1" x14ac:dyDescent="0.25">
      <c r="A72" s="68" t="s">
        <v>244</v>
      </c>
      <c r="B72" s="90" t="s">
        <v>4</v>
      </c>
      <c r="C72" s="129"/>
      <c r="D72" s="130"/>
      <c r="E72" s="131"/>
      <c r="F72" s="132"/>
      <c r="G72" s="133"/>
    </row>
    <row r="73" spans="1:7" hidden="1" x14ac:dyDescent="0.25">
      <c r="A73" s="68" t="s">
        <v>245</v>
      </c>
      <c r="B73" s="90" t="s">
        <v>3</v>
      </c>
      <c r="C73" s="129"/>
      <c r="D73" s="130"/>
      <c r="E73" s="131"/>
      <c r="F73" s="132"/>
      <c r="G73" s="133"/>
    </row>
    <row r="74" spans="1:7" hidden="1" x14ac:dyDescent="0.25">
      <c r="A74" s="68" t="s">
        <v>246</v>
      </c>
      <c r="B74" s="90" t="s">
        <v>5</v>
      </c>
      <c r="C74" s="129"/>
      <c r="D74" s="130"/>
      <c r="E74" s="131"/>
      <c r="F74" s="132"/>
      <c r="G74" s="133"/>
    </row>
    <row r="75" spans="1:7" hidden="1" x14ac:dyDescent="0.25">
      <c r="A75" s="68" t="s">
        <v>247</v>
      </c>
      <c r="B75" s="90" t="s">
        <v>6</v>
      </c>
      <c r="C75" s="129"/>
      <c r="D75" s="130"/>
      <c r="E75" s="131"/>
      <c r="F75" s="132"/>
      <c r="G75" s="133"/>
    </row>
    <row r="76" spans="1:7" hidden="1" x14ac:dyDescent="0.25">
      <c r="A76" s="68" t="s">
        <v>248</v>
      </c>
      <c r="B76" s="90" t="s">
        <v>7</v>
      </c>
      <c r="C76" s="129"/>
      <c r="D76" s="130"/>
      <c r="E76" s="131"/>
      <c r="F76" s="132"/>
      <c r="G76" s="133"/>
    </row>
    <row r="77" spans="1:7" hidden="1" x14ac:dyDescent="0.25">
      <c r="A77" s="68" t="s">
        <v>249</v>
      </c>
      <c r="B77" s="90" t="s">
        <v>1007</v>
      </c>
      <c r="C77" s="129"/>
      <c r="D77" s="130"/>
      <c r="E77" s="131"/>
      <c r="F77" s="132"/>
      <c r="G77" s="133"/>
    </row>
    <row r="78" spans="1:7" hidden="1" x14ac:dyDescent="0.25">
      <c r="A78" s="68" t="s">
        <v>109</v>
      </c>
      <c r="B78" s="185" t="s">
        <v>205</v>
      </c>
      <c r="C78" s="129"/>
      <c r="D78" s="130"/>
      <c r="E78" s="131"/>
      <c r="F78" s="132"/>
      <c r="G78" s="133"/>
    </row>
    <row r="79" spans="1:7" hidden="1" x14ac:dyDescent="0.25">
      <c r="A79" s="68" t="s">
        <v>250</v>
      </c>
      <c r="B79" s="90" t="s">
        <v>4</v>
      </c>
      <c r="C79" s="129"/>
      <c r="D79" s="130"/>
      <c r="E79" s="131"/>
      <c r="F79" s="132"/>
      <c r="G79" s="133"/>
    </row>
    <row r="80" spans="1:7" hidden="1" x14ac:dyDescent="0.25">
      <c r="A80" s="68" t="s">
        <v>251</v>
      </c>
      <c r="B80" s="90" t="s">
        <v>3</v>
      </c>
      <c r="C80" s="129"/>
      <c r="D80" s="130"/>
      <c r="E80" s="131"/>
      <c r="F80" s="132"/>
      <c r="G80" s="133"/>
    </row>
    <row r="81" spans="1:7" hidden="1" x14ac:dyDescent="0.25">
      <c r="A81" s="68" t="s">
        <v>252</v>
      </c>
      <c r="B81" s="90" t="s">
        <v>5</v>
      </c>
      <c r="C81" s="129"/>
      <c r="D81" s="130"/>
      <c r="E81" s="131"/>
      <c r="F81" s="132"/>
      <c r="G81" s="133"/>
    </row>
    <row r="82" spans="1:7" hidden="1" x14ac:dyDescent="0.25">
      <c r="A82" s="68" t="s">
        <v>253</v>
      </c>
      <c r="B82" s="90" t="s">
        <v>6</v>
      </c>
      <c r="C82" s="129"/>
      <c r="D82" s="130"/>
      <c r="E82" s="131"/>
      <c r="F82" s="132"/>
      <c r="G82" s="133"/>
    </row>
    <row r="83" spans="1:7" hidden="1" x14ac:dyDescent="0.25">
      <c r="A83" s="68" t="s">
        <v>254</v>
      </c>
      <c r="B83" s="90" t="s">
        <v>7</v>
      </c>
      <c r="C83" s="129"/>
      <c r="D83" s="130"/>
      <c r="E83" s="131"/>
      <c r="F83" s="132"/>
      <c r="G83" s="133"/>
    </row>
    <row r="84" spans="1:7" hidden="1" x14ac:dyDescent="0.25">
      <c r="A84" s="68" t="s">
        <v>255</v>
      </c>
      <c r="B84" s="90" t="s">
        <v>1007</v>
      </c>
      <c r="C84" s="129"/>
      <c r="D84" s="130"/>
      <c r="E84" s="131"/>
      <c r="F84" s="132"/>
      <c r="G84" s="133"/>
    </row>
    <row r="85" spans="1:7" hidden="1" x14ac:dyDescent="0.25">
      <c r="A85" s="68" t="s">
        <v>256</v>
      </c>
      <c r="B85" s="178" t="s">
        <v>257</v>
      </c>
      <c r="C85" s="129"/>
      <c r="D85" s="129"/>
      <c r="E85" s="130"/>
      <c r="F85" s="129"/>
      <c r="G85" s="129"/>
    </row>
    <row r="86" spans="1:7" hidden="1" x14ac:dyDescent="0.25">
      <c r="A86" s="68" t="s">
        <v>258</v>
      </c>
      <c r="B86" s="90" t="s">
        <v>180</v>
      </c>
      <c r="C86" s="129"/>
      <c r="D86" s="129"/>
      <c r="E86" s="131"/>
      <c r="F86" s="132"/>
      <c r="G86" s="133"/>
    </row>
    <row r="87" spans="1:7" hidden="1" x14ac:dyDescent="0.25">
      <c r="A87" s="68" t="s">
        <v>259</v>
      </c>
      <c r="B87" s="185" t="s">
        <v>182</v>
      </c>
      <c r="C87" s="129"/>
      <c r="D87" s="130"/>
      <c r="E87" s="131"/>
      <c r="F87" s="132"/>
      <c r="G87" s="133"/>
    </row>
    <row r="88" spans="1:7" hidden="1" x14ac:dyDescent="0.25">
      <c r="A88" s="68" t="s">
        <v>260</v>
      </c>
      <c r="B88" s="90" t="s">
        <v>4</v>
      </c>
      <c r="C88" s="129"/>
      <c r="D88" s="130"/>
      <c r="E88" s="131"/>
      <c r="F88" s="132"/>
      <c r="G88" s="133"/>
    </row>
    <row r="89" spans="1:7" hidden="1" x14ac:dyDescent="0.25">
      <c r="A89" s="68" t="s">
        <v>261</v>
      </c>
      <c r="B89" s="90" t="s">
        <v>3</v>
      </c>
      <c r="C89" s="129"/>
      <c r="D89" s="130"/>
      <c r="E89" s="131"/>
      <c r="F89" s="132"/>
      <c r="G89" s="133"/>
    </row>
    <row r="90" spans="1:7" hidden="1" x14ac:dyDescent="0.25">
      <c r="A90" s="68" t="s">
        <v>262</v>
      </c>
      <c r="B90" s="90" t="s">
        <v>5</v>
      </c>
      <c r="C90" s="129"/>
      <c r="D90" s="130"/>
      <c r="E90" s="131"/>
      <c r="F90" s="132"/>
      <c r="G90" s="133"/>
    </row>
    <row r="91" spans="1:7" hidden="1" x14ac:dyDescent="0.25">
      <c r="A91" s="68" t="s">
        <v>263</v>
      </c>
      <c r="B91" s="90" t="s">
        <v>6</v>
      </c>
      <c r="C91" s="129"/>
      <c r="D91" s="130"/>
      <c r="E91" s="131"/>
      <c r="F91" s="132"/>
      <c r="G91" s="133"/>
    </row>
    <row r="92" spans="1:7" hidden="1" x14ac:dyDescent="0.25">
      <c r="A92" s="68" t="s">
        <v>264</v>
      </c>
      <c r="B92" s="90" t="s">
        <v>7</v>
      </c>
      <c r="C92" s="129"/>
      <c r="D92" s="130"/>
      <c r="E92" s="131"/>
      <c r="F92" s="132"/>
      <c r="G92" s="133"/>
    </row>
    <row r="93" spans="1:7" hidden="1" x14ac:dyDescent="0.25">
      <c r="A93" s="68" t="s">
        <v>265</v>
      </c>
      <c r="B93" s="90" t="s">
        <v>1007</v>
      </c>
      <c r="C93" s="129"/>
      <c r="D93" s="130"/>
      <c r="E93" s="131"/>
      <c r="F93" s="132"/>
      <c r="G93" s="133"/>
    </row>
    <row r="94" spans="1:7" hidden="1" x14ac:dyDescent="0.25">
      <c r="A94" s="68" t="s">
        <v>266</v>
      </c>
      <c r="B94" s="185" t="s">
        <v>190</v>
      </c>
      <c r="C94" s="129"/>
      <c r="D94" s="130"/>
      <c r="E94" s="131"/>
      <c r="F94" s="132"/>
      <c r="G94" s="133"/>
    </row>
    <row r="95" spans="1:7" hidden="1" x14ac:dyDescent="0.25">
      <c r="A95" s="68" t="s">
        <v>267</v>
      </c>
      <c r="B95" s="90" t="s">
        <v>4</v>
      </c>
      <c r="C95" s="129"/>
      <c r="D95" s="130"/>
      <c r="E95" s="131"/>
      <c r="F95" s="132"/>
      <c r="G95" s="133"/>
    </row>
    <row r="96" spans="1:7" hidden="1" x14ac:dyDescent="0.25">
      <c r="A96" s="68" t="s">
        <v>268</v>
      </c>
      <c r="B96" s="90" t="s">
        <v>3</v>
      </c>
      <c r="C96" s="129"/>
      <c r="D96" s="130"/>
      <c r="E96" s="131"/>
      <c r="F96" s="132"/>
      <c r="G96" s="133"/>
    </row>
    <row r="97" spans="1:7" hidden="1" x14ac:dyDescent="0.25">
      <c r="A97" s="68" t="s">
        <v>269</v>
      </c>
      <c r="B97" s="90" t="s">
        <v>5</v>
      </c>
      <c r="C97" s="129"/>
      <c r="D97" s="130"/>
      <c r="E97" s="131"/>
      <c r="F97" s="132"/>
      <c r="G97" s="133"/>
    </row>
    <row r="98" spans="1:7" hidden="1" x14ac:dyDescent="0.25">
      <c r="A98" s="68" t="s">
        <v>270</v>
      </c>
      <c r="B98" s="90" t="s">
        <v>6</v>
      </c>
      <c r="C98" s="129"/>
      <c r="D98" s="130"/>
      <c r="E98" s="131"/>
      <c r="F98" s="132"/>
      <c r="G98" s="133"/>
    </row>
    <row r="99" spans="1:7" hidden="1" x14ac:dyDescent="0.25">
      <c r="A99" s="68" t="s">
        <v>271</v>
      </c>
      <c r="B99" s="90" t="s">
        <v>7</v>
      </c>
      <c r="C99" s="129"/>
      <c r="D99" s="130"/>
      <c r="E99" s="131"/>
      <c r="F99" s="132"/>
      <c r="G99" s="133"/>
    </row>
    <row r="100" spans="1:7" hidden="1" x14ac:dyDescent="0.25">
      <c r="A100" s="68" t="s">
        <v>272</v>
      </c>
      <c r="B100" s="90" t="s">
        <v>1007</v>
      </c>
      <c r="C100" s="129"/>
      <c r="D100" s="130"/>
      <c r="E100" s="131"/>
      <c r="F100" s="132"/>
      <c r="G100" s="133"/>
    </row>
    <row r="101" spans="1:7" hidden="1" x14ac:dyDescent="0.25">
      <c r="A101" s="68" t="s">
        <v>273</v>
      </c>
      <c r="B101" s="185" t="s">
        <v>198</v>
      </c>
      <c r="C101" s="129"/>
      <c r="D101" s="130"/>
      <c r="E101" s="131"/>
      <c r="F101" s="132"/>
      <c r="G101" s="133"/>
    </row>
    <row r="102" spans="1:7" hidden="1" x14ac:dyDescent="0.25">
      <c r="A102" s="68" t="s">
        <v>274</v>
      </c>
      <c r="B102" s="90" t="s">
        <v>4</v>
      </c>
      <c r="C102" s="129"/>
      <c r="D102" s="130"/>
      <c r="E102" s="131"/>
      <c r="F102" s="132"/>
      <c r="G102" s="133"/>
    </row>
    <row r="103" spans="1:7" hidden="1" x14ac:dyDescent="0.25">
      <c r="A103" s="68" t="s">
        <v>275</v>
      </c>
      <c r="B103" s="90" t="s">
        <v>3</v>
      </c>
      <c r="C103" s="129"/>
      <c r="D103" s="130"/>
      <c r="E103" s="131"/>
      <c r="F103" s="132"/>
      <c r="G103" s="133"/>
    </row>
    <row r="104" spans="1:7" hidden="1" x14ac:dyDescent="0.25">
      <c r="A104" s="68" t="s">
        <v>276</v>
      </c>
      <c r="B104" s="90" t="s">
        <v>5</v>
      </c>
      <c r="C104" s="129"/>
      <c r="D104" s="130"/>
      <c r="E104" s="131"/>
      <c r="F104" s="132"/>
      <c r="G104" s="133"/>
    </row>
    <row r="105" spans="1:7" hidden="1" x14ac:dyDescent="0.25">
      <c r="A105" s="68" t="s">
        <v>277</v>
      </c>
      <c r="B105" s="90" t="s">
        <v>6</v>
      </c>
      <c r="C105" s="129"/>
      <c r="D105" s="130"/>
      <c r="E105" s="131"/>
      <c r="F105" s="132"/>
      <c r="G105" s="133"/>
    </row>
    <row r="106" spans="1:7" hidden="1" x14ac:dyDescent="0.25">
      <c r="A106" s="68" t="s">
        <v>278</v>
      </c>
      <c r="B106" s="90" t="s">
        <v>7</v>
      </c>
      <c r="C106" s="129"/>
      <c r="D106" s="130"/>
      <c r="E106" s="131"/>
      <c r="F106" s="132"/>
      <c r="G106" s="133"/>
    </row>
    <row r="107" spans="1:7" hidden="1" x14ac:dyDescent="0.25">
      <c r="A107" s="68" t="s">
        <v>279</v>
      </c>
      <c r="B107" s="90" t="s">
        <v>1007</v>
      </c>
      <c r="C107" s="129"/>
      <c r="D107" s="130"/>
      <c r="E107" s="131"/>
      <c r="F107" s="132"/>
      <c r="G107" s="133"/>
    </row>
    <row r="108" spans="1:7" hidden="1" x14ac:dyDescent="0.25">
      <c r="A108" s="68" t="s">
        <v>110</v>
      </c>
      <c r="B108" s="185" t="s">
        <v>205</v>
      </c>
      <c r="C108" s="129"/>
      <c r="D108" s="130"/>
      <c r="E108" s="131"/>
      <c r="F108" s="132"/>
      <c r="G108" s="133"/>
    </row>
    <row r="109" spans="1:7" hidden="1" x14ac:dyDescent="0.25">
      <c r="A109" s="68" t="s">
        <v>280</v>
      </c>
      <c r="B109" s="90" t="s">
        <v>4</v>
      </c>
      <c r="C109" s="129"/>
      <c r="D109" s="130"/>
      <c r="E109" s="131"/>
      <c r="F109" s="132"/>
      <c r="G109" s="133"/>
    </row>
    <row r="110" spans="1:7" hidden="1" x14ac:dyDescent="0.25">
      <c r="A110" s="68" t="s">
        <v>281</v>
      </c>
      <c r="B110" s="90" t="s">
        <v>3</v>
      </c>
      <c r="C110" s="129"/>
      <c r="D110" s="130"/>
      <c r="E110" s="131"/>
      <c r="F110" s="132"/>
      <c r="G110" s="133"/>
    </row>
    <row r="111" spans="1:7" hidden="1" x14ac:dyDescent="0.25">
      <c r="A111" s="68" t="s">
        <v>282</v>
      </c>
      <c r="B111" s="90" t="s">
        <v>5</v>
      </c>
      <c r="C111" s="129"/>
      <c r="D111" s="130"/>
      <c r="E111" s="131"/>
      <c r="F111" s="132"/>
      <c r="G111" s="133"/>
    </row>
    <row r="112" spans="1:7" hidden="1" x14ac:dyDescent="0.25">
      <c r="A112" s="68" t="s">
        <v>283</v>
      </c>
      <c r="B112" s="90" t="s">
        <v>6</v>
      </c>
      <c r="C112" s="129"/>
      <c r="D112" s="130"/>
      <c r="E112" s="131"/>
      <c r="F112" s="132"/>
      <c r="G112" s="133"/>
    </row>
    <row r="113" spans="1:7" hidden="1" x14ac:dyDescent="0.25">
      <c r="A113" s="68" t="s">
        <v>284</v>
      </c>
      <c r="B113" s="90" t="s">
        <v>7</v>
      </c>
      <c r="C113" s="129"/>
      <c r="D113" s="130"/>
      <c r="E113" s="131"/>
      <c r="F113" s="132"/>
      <c r="G113" s="133"/>
    </row>
    <row r="114" spans="1:7" hidden="1" x14ac:dyDescent="0.25">
      <c r="A114" s="68" t="s">
        <v>285</v>
      </c>
      <c r="B114" s="90" t="s">
        <v>1007</v>
      </c>
      <c r="C114" s="129"/>
      <c r="D114" s="130"/>
      <c r="E114" s="131"/>
      <c r="F114" s="132"/>
      <c r="G114" s="133"/>
    </row>
    <row r="115" spans="1:7" hidden="1" x14ac:dyDescent="0.25">
      <c r="A115" s="68" t="s">
        <v>286</v>
      </c>
      <c r="B115" s="90" t="s">
        <v>228</v>
      </c>
      <c r="C115" s="129"/>
      <c r="D115" s="129"/>
      <c r="E115" s="131"/>
      <c r="F115" s="132"/>
      <c r="G115" s="133"/>
    </row>
    <row r="116" spans="1:7" hidden="1" x14ac:dyDescent="0.25">
      <c r="A116" s="68" t="s">
        <v>287</v>
      </c>
      <c r="B116" s="185" t="s">
        <v>182</v>
      </c>
      <c r="C116" s="129"/>
      <c r="D116" s="130"/>
      <c r="E116" s="131"/>
      <c r="F116" s="132"/>
      <c r="G116" s="133"/>
    </row>
    <row r="117" spans="1:7" hidden="1" x14ac:dyDescent="0.25">
      <c r="A117" s="68" t="s">
        <v>288</v>
      </c>
      <c r="B117" s="90" t="s">
        <v>4</v>
      </c>
      <c r="C117" s="129"/>
      <c r="D117" s="130"/>
      <c r="E117" s="131"/>
      <c r="F117" s="132"/>
      <c r="G117" s="133"/>
    </row>
    <row r="118" spans="1:7" hidden="1" x14ac:dyDescent="0.25">
      <c r="A118" s="68" t="s">
        <v>289</v>
      </c>
      <c r="B118" s="90" t="s">
        <v>3</v>
      </c>
      <c r="C118" s="129"/>
      <c r="D118" s="130"/>
      <c r="E118" s="131"/>
      <c r="F118" s="132"/>
      <c r="G118" s="133"/>
    </row>
    <row r="119" spans="1:7" hidden="1" x14ac:dyDescent="0.25">
      <c r="A119" s="68" t="s">
        <v>290</v>
      </c>
      <c r="B119" s="90" t="s">
        <v>5</v>
      </c>
      <c r="C119" s="129"/>
      <c r="D119" s="130"/>
      <c r="E119" s="131"/>
      <c r="F119" s="132"/>
      <c r="G119" s="133"/>
    </row>
    <row r="120" spans="1:7" hidden="1" x14ac:dyDescent="0.25">
      <c r="A120" s="68" t="s">
        <v>291</v>
      </c>
      <c r="B120" s="90" t="s">
        <v>6</v>
      </c>
      <c r="C120" s="129"/>
      <c r="D120" s="130"/>
      <c r="E120" s="131"/>
      <c r="F120" s="132"/>
      <c r="G120" s="133"/>
    </row>
    <row r="121" spans="1:7" hidden="1" x14ac:dyDescent="0.25">
      <c r="A121" s="68" t="s">
        <v>292</v>
      </c>
      <c r="B121" s="90" t="s">
        <v>7</v>
      </c>
      <c r="C121" s="129"/>
      <c r="D121" s="130"/>
      <c r="E121" s="131"/>
      <c r="F121" s="132"/>
      <c r="G121" s="133"/>
    </row>
    <row r="122" spans="1:7" hidden="1" x14ac:dyDescent="0.25">
      <c r="A122" s="68" t="s">
        <v>293</v>
      </c>
      <c r="B122" s="90" t="s">
        <v>1007</v>
      </c>
      <c r="C122" s="129"/>
      <c r="D122" s="130"/>
      <c r="E122" s="131"/>
      <c r="F122" s="132"/>
      <c r="G122" s="133"/>
    </row>
    <row r="123" spans="1:7" hidden="1" x14ac:dyDescent="0.25">
      <c r="A123" s="68" t="s">
        <v>294</v>
      </c>
      <c r="B123" s="185" t="s">
        <v>190</v>
      </c>
      <c r="C123" s="129"/>
      <c r="D123" s="130"/>
      <c r="E123" s="131"/>
      <c r="F123" s="132"/>
      <c r="G123" s="133"/>
    </row>
    <row r="124" spans="1:7" hidden="1" x14ac:dyDescent="0.25">
      <c r="A124" s="68" t="s">
        <v>295</v>
      </c>
      <c r="B124" s="90" t="s">
        <v>4</v>
      </c>
      <c r="C124" s="129"/>
      <c r="D124" s="130"/>
      <c r="E124" s="131"/>
      <c r="F124" s="132"/>
      <c r="G124" s="133"/>
    </row>
    <row r="125" spans="1:7" hidden="1" x14ac:dyDescent="0.25">
      <c r="A125" s="68" t="s">
        <v>296</v>
      </c>
      <c r="B125" s="90" t="s">
        <v>3</v>
      </c>
      <c r="C125" s="129"/>
      <c r="D125" s="130"/>
      <c r="E125" s="131"/>
      <c r="F125" s="132"/>
      <c r="G125" s="133"/>
    </row>
    <row r="126" spans="1:7" hidden="1" x14ac:dyDescent="0.25">
      <c r="A126" s="68" t="s">
        <v>297</v>
      </c>
      <c r="B126" s="90" t="s">
        <v>5</v>
      </c>
      <c r="C126" s="129"/>
      <c r="D126" s="130"/>
      <c r="E126" s="131"/>
      <c r="F126" s="132"/>
      <c r="G126" s="133"/>
    </row>
    <row r="127" spans="1:7" hidden="1" x14ac:dyDescent="0.25">
      <c r="A127" s="68" t="s">
        <v>298</v>
      </c>
      <c r="B127" s="90" t="s">
        <v>6</v>
      </c>
      <c r="C127" s="129"/>
      <c r="D127" s="130"/>
      <c r="E127" s="131"/>
      <c r="F127" s="132"/>
      <c r="G127" s="133"/>
    </row>
    <row r="128" spans="1:7" hidden="1" x14ac:dyDescent="0.25">
      <c r="A128" s="68" t="s">
        <v>299</v>
      </c>
      <c r="B128" s="90" t="s">
        <v>7</v>
      </c>
      <c r="C128" s="129"/>
      <c r="D128" s="130"/>
      <c r="E128" s="131"/>
      <c r="F128" s="132"/>
      <c r="G128" s="133"/>
    </row>
    <row r="129" spans="1:7" hidden="1" x14ac:dyDescent="0.25">
      <c r="A129" s="68" t="s">
        <v>300</v>
      </c>
      <c r="B129" s="90" t="s">
        <v>1007</v>
      </c>
      <c r="C129" s="129"/>
      <c r="D129" s="130"/>
      <c r="E129" s="131"/>
      <c r="F129" s="132"/>
      <c r="G129" s="133"/>
    </row>
    <row r="130" spans="1:7" hidden="1" x14ac:dyDescent="0.25">
      <c r="A130" s="68" t="s">
        <v>301</v>
      </c>
      <c r="B130" s="185" t="s">
        <v>198</v>
      </c>
      <c r="C130" s="129"/>
      <c r="D130" s="130"/>
      <c r="E130" s="131"/>
      <c r="F130" s="132"/>
      <c r="G130" s="133"/>
    </row>
    <row r="131" spans="1:7" hidden="1" x14ac:dyDescent="0.25">
      <c r="A131" s="68" t="s">
        <v>302</v>
      </c>
      <c r="B131" s="90" t="s">
        <v>4</v>
      </c>
      <c r="C131" s="129"/>
      <c r="D131" s="130"/>
      <c r="E131" s="131"/>
      <c r="F131" s="132"/>
      <c r="G131" s="133"/>
    </row>
    <row r="132" spans="1:7" hidden="1" x14ac:dyDescent="0.25">
      <c r="A132" s="68" t="s">
        <v>303</v>
      </c>
      <c r="B132" s="90" t="s">
        <v>3</v>
      </c>
      <c r="C132" s="129"/>
      <c r="D132" s="130"/>
      <c r="E132" s="131"/>
      <c r="F132" s="132"/>
      <c r="G132" s="133"/>
    </row>
    <row r="133" spans="1:7" hidden="1" x14ac:dyDescent="0.25">
      <c r="A133" s="68" t="s">
        <v>304</v>
      </c>
      <c r="B133" s="90" t="s">
        <v>5</v>
      </c>
      <c r="C133" s="129"/>
      <c r="D133" s="130"/>
      <c r="E133" s="131"/>
      <c r="F133" s="132"/>
      <c r="G133" s="133"/>
    </row>
    <row r="134" spans="1:7" hidden="1" x14ac:dyDescent="0.25">
      <c r="A134" s="68" t="s">
        <v>305</v>
      </c>
      <c r="B134" s="90" t="s">
        <v>6</v>
      </c>
      <c r="C134" s="129"/>
      <c r="D134" s="130"/>
      <c r="E134" s="131"/>
      <c r="F134" s="132"/>
      <c r="G134" s="133"/>
    </row>
    <row r="135" spans="1:7" hidden="1" x14ac:dyDescent="0.25">
      <c r="A135" s="68" t="s">
        <v>306</v>
      </c>
      <c r="B135" s="90" t="s">
        <v>7</v>
      </c>
      <c r="C135" s="129"/>
      <c r="D135" s="130"/>
      <c r="E135" s="131"/>
      <c r="F135" s="132"/>
      <c r="G135" s="133"/>
    </row>
    <row r="136" spans="1:7" hidden="1" x14ac:dyDescent="0.25">
      <c r="A136" s="68" t="s">
        <v>307</v>
      </c>
      <c r="B136" s="90" t="s">
        <v>1007</v>
      </c>
      <c r="C136" s="129"/>
      <c r="D136" s="130"/>
      <c r="E136" s="131"/>
      <c r="F136" s="132"/>
      <c r="G136" s="133"/>
    </row>
    <row r="137" spans="1:7" hidden="1" x14ac:dyDescent="0.25">
      <c r="A137" s="68" t="s">
        <v>111</v>
      </c>
      <c r="B137" s="185" t="s">
        <v>205</v>
      </c>
      <c r="C137" s="129"/>
      <c r="D137" s="130"/>
      <c r="E137" s="131"/>
      <c r="F137" s="132"/>
      <c r="G137" s="133"/>
    </row>
    <row r="138" spans="1:7" hidden="1" x14ac:dyDescent="0.25">
      <c r="A138" s="68" t="s">
        <v>308</v>
      </c>
      <c r="B138" s="90" t="s">
        <v>4</v>
      </c>
      <c r="C138" s="129"/>
      <c r="D138" s="130"/>
      <c r="E138" s="131"/>
      <c r="F138" s="132"/>
      <c r="G138" s="133"/>
    </row>
    <row r="139" spans="1:7" hidden="1" x14ac:dyDescent="0.25">
      <c r="A139" s="68" t="s">
        <v>309</v>
      </c>
      <c r="B139" s="90" t="s">
        <v>3</v>
      </c>
      <c r="C139" s="129"/>
      <c r="D139" s="130"/>
      <c r="E139" s="131"/>
      <c r="F139" s="132"/>
      <c r="G139" s="133"/>
    </row>
    <row r="140" spans="1:7" hidden="1" x14ac:dyDescent="0.25">
      <c r="A140" s="68" t="s">
        <v>310</v>
      </c>
      <c r="B140" s="90" t="s">
        <v>5</v>
      </c>
      <c r="C140" s="129"/>
      <c r="D140" s="130"/>
      <c r="E140" s="131"/>
      <c r="F140" s="132"/>
      <c r="G140" s="133"/>
    </row>
    <row r="141" spans="1:7" hidden="1" x14ac:dyDescent="0.25">
      <c r="A141" s="68" t="s">
        <v>311</v>
      </c>
      <c r="B141" s="90" t="s">
        <v>6</v>
      </c>
      <c r="C141" s="129"/>
      <c r="D141" s="130"/>
      <c r="E141" s="131"/>
      <c r="F141" s="132"/>
      <c r="G141" s="133"/>
    </row>
    <row r="142" spans="1:7" hidden="1" x14ac:dyDescent="0.25">
      <c r="A142" s="68" t="s">
        <v>312</v>
      </c>
      <c r="B142" s="90" t="s">
        <v>7</v>
      </c>
      <c r="C142" s="129"/>
      <c r="D142" s="130"/>
      <c r="E142" s="131"/>
      <c r="F142" s="132"/>
      <c r="G142" s="133"/>
    </row>
    <row r="143" spans="1:7" hidden="1" x14ac:dyDescent="0.25">
      <c r="A143" s="68" t="s">
        <v>313</v>
      </c>
      <c r="B143" s="90" t="s">
        <v>1007</v>
      </c>
      <c r="C143" s="129"/>
      <c r="D143" s="130"/>
      <c r="E143" s="131"/>
      <c r="F143" s="132"/>
      <c r="G143" s="133"/>
    </row>
    <row r="144" spans="1:7" x14ac:dyDescent="0.25">
      <c r="A144" s="68" t="s">
        <v>314</v>
      </c>
      <c r="B144" s="178" t="s">
        <v>315</v>
      </c>
      <c r="C144" s="129"/>
      <c r="D144" s="129"/>
      <c r="E144" s="130"/>
      <c r="F144" s="129"/>
      <c r="G144" s="129"/>
    </row>
    <row r="145" spans="1:7" x14ac:dyDescent="0.25">
      <c r="A145" s="68" t="s">
        <v>316</v>
      </c>
      <c r="B145" s="90" t="s">
        <v>180</v>
      </c>
      <c r="C145" s="129"/>
      <c r="D145" s="129"/>
      <c r="E145" s="131"/>
      <c r="F145" s="132"/>
      <c r="G145" s="133"/>
    </row>
    <row r="146" spans="1:7" hidden="1" x14ac:dyDescent="0.25">
      <c r="A146" s="68" t="s">
        <v>317</v>
      </c>
      <c r="B146" s="185" t="s">
        <v>182</v>
      </c>
      <c r="C146" s="129"/>
      <c r="D146" s="130"/>
      <c r="E146" s="131"/>
      <c r="F146" s="132"/>
      <c r="G146" s="133"/>
    </row>
    <row r="147" spans="1:7" hidden="1" x14ac:dyDescent="0.25">
      <c r="A147" s="68" t="s">
        <v>318</v>
      </c>
      <c r="B147" s="90" t="s">
        <v>4</v>
      </c>
      <c r="C147" s="129"/>
      <c r="D147" s="130"/>
      <c r="E147" s="131"/>
      <c r="F147" s="132"/>
      <c r="G147" s="133"/>
    </row>
    <row r="148" spans="1:7" hidden="1" x14ac:dyDescent="0.25">
      <c r="A148" s="68" t="s">
        <v>319</v>
      </c>
      <c r="B148" s="90" t="s">
        <v>3</v>
      </c>
      <c r="C148" s="129"/>
      <c r="D148" s="130"/>
      <c r="E148" s="131"/>
      <c r="F148" s="132"/>
      <c r="G148" s="133"/>
    </row>
    <row r="149" spans="1:7" hidden="1" x14ac:dyDescent="0.25">
      <c r="A149" s="68" t="s">
        <v>320</v>
      </c>
      <c r="B149" s="90" t="s">
        <v>5</v>
      </c>
      <c r="C149" s="129"/>
      <c r="D149" s="130"/>
      <c r="E149" s="131"/>
      <c r="F149" s="132"/>
      <c r="G149" s="133"/>
    </row>
    <row r="150" spans="1:7" hidden="1" x14ac:dyDescent="0.25">
      <c r="A150" s="68" t="s">
        <v>321</v>
      </c>
      <c r="B150" s="90" t="s">
        <v>6</v>
      </c>
      <c r="C150" s="129"/>
      <c r="D150" s="130"/>
      <c r="E150" s="131"/>
      <c r="F150" s="132"/>
      <c r="G150" s="133"/>
    </row>
    <row r="151" spans="1:7" hidden="1" x14ac:dyDescent="0.25">
      <c r="A151" s="68" t="s">
        <v>322</v>
      </c>
      <c r="B151" s="90" t="s">
        <v>7</v>
      </c>
      <c r="C151" s="129"/>
      <c r="D151" s="130"/>
      <c r="E151" s="131"/>
      <c r="F151" s="132"/>
      <c r="G151" s="133"/>
    </row>
    <row r="152" spans="1:7" hidden="1" x14ac:dyDescent="0.25">
      <c r="A152" s="68" t="s">
        <v>323</v>
      </c>
      <c r="B152" s="90" t="s">
        <v>1007</v>
      </c>
      <c r="C152" s="129"/>
      <c r="D152" s="130"/>
      <c r="E152" s="131"/>
      <c r="F152" s="132"/>
      <c r="G152" s="133"/>
    </row>
    <row r="153" spans="1:7" hidden="1" x14ac:dyDescent="0.25">
      <c r="A153" s="68" t="s">
        <v>324</v>
      </c>
      <c r="B153" s="185" t="s">
        <v>190</v>
      </c>
      <c r="C153" s="129"/>
      <c r="D153" s="130"/>
      <c r="E153" s="131"/>
      <c r="F153" s="132"/>
      <c r="G153" s="133"/>
    </row>
    <row r="154" spans="1:7" hidden="1" x14ac:dyDescent="0.25">
      <c r="A154" s="68" t="s">
        <v>325</v>
      </c>
      <c r="B154" s="90" t="s">
        <v>4</v>
      </c>
      <c r="C154" s="129"/>
      <c r="D154" s="130"/>
      <c r="E154" s="131"/>
      <c r="F154" s="132"/>
      <c r="G154" s="133"/>
    </row>
    <row r="155" spans="1:7" hidden="1" x14ac:dyDescent="0.25">
      <c r="A155" s="68" t="s">
        <v>326</v>
      </c>
      <c r="B155" s="90" t="s">
        <v>3</v>
      </c>
      <c r="C155" s="129"/>
      <c r="D155" s="130"/>
      <c r="E155" s="131"/>
      <c r="F155" s="132"/>
      <c r="G155" s="133"/>
    </row>
    <row r="156" spans="1:7" hidden="1" x14ac:dyDescent="0.25">
      <c r="A156" s="68" t="s">
        <v>327</v>
      </c>
      <c r="B156" s="90" t="s">
        <v>5</v>
      </c>
      <c r="C156" s="129"/>
      <c r="D156" s="130"/>
      <c r="E156" s="131"/>
      <c r="F156" s="132"/>
      <c r="G156" s="133"/>
    </row>
    <row r="157" spans="1:7" hidden="1" x14ac:dyDescent="0.25">
      <c r="A157" s="68" t="s">
        <v>328</v>
      </c>
      <c r="B157" s="90" t="s">
        <v>6</v>
      </c>
      <c r="C157" s="129"/>
      <c r="D157" s="130"/>
      <c r="E157" s="131"/>
      <c r="F157" s="132"/>
      <c r="G157" s="133"/>
    </row>
    <row r="158" spans="1:7" hidden="1" x14ac:dyDescent="0.25">
      <c r="A158" s="68" t="s">
        <v>329</v>
      </c>
      <c r="B158" s="90" t="s">
        <v>7</v>
      </c>
      <c r="C158" s="129"/>
      <c r="D158" s="130"/>
      <c r="E158" s="131"/>
      <c r="F158" s="132"/>
      <c r="G158" s="133"/>
    </row>
    <row r="159" spans="1:7" hidden="1" x14ac:dyDescent="0.25">
      <c r="A159" s="68" t="s">
        <v>330</v>
      </c>
      <c r="B159" s="90" t="s">
        <v>1007</v>
      </c>
      <c r="C159" s="129"/>
      <c r="D159" s="130"/>
      <c r="E159" s="131"/>
      <c r="F159" s="132"/>
      <c r="G159" s="133"/>
    </row>
    <row r="160" spans="1:7" hidden="1" x14ac:dyDescent="0.25">
      <c r="A160" s="68" t="s">
        <v>331</v>
      </c>
      <c r="B160" s="185" t="s">
        <v>198</v>
      </c>
      <c r="C160" s="129"/>
      <c r="D160" s="130"/>
      <c r="E160" s="131"/>
      <c r="F160" s="132"/>
      <c r="G160" s="133"/>
    </row>
    <row r="161" spans="1:7" hidden="1" x14ac:dyDescent="0.25">
      <c r="A161" s="68" t="s">
        <v>332</v>
      </c>
      <c r="B161" s="90" t="s">
        <v>4</v>
      </c>
      <c r="C161" s="129"/>
      <c r="D161" s="130"/>
      <c r="E161" s="131"/>
      <c r="F161" s="132"/>
      <c r="G161" s="133"/>
    </row>
    <row r="162" spans="1:7" hidden="1" x14ac:dyDescent="0.25">
      <c r="A162" s="68" t="s">
        <v>333</v>
      </c>
      <c r="B162" s="90" t="s">
        <v>3</v>
      </c>
      <c r="C162" s="129"/>
      <c r="D162" s="130"/>
      <c r="E162" s="131"/>
      <c r="F162" s="132"/>
      <c r="G162" s="133"/>
    </row>
    <row r="163" spans="1:7" hidden="1" x14ac:dyDescent="0.25">
      <c r="A163" s="68" t="s">
        <v>334</v>
      </c>
      <c r="B163" s="90" t="s">
        <v>5</v>
      </c>
      <c r="C163" s="129"/>
      <c r="D163" s="130"/>
      <c r="E163" s="131"/>
      <c r="F163" s="132"/>
      <c r="G163" s="133"/>
    </row>
    <row r="164" spans="1:7" hidden="1" x14ac:dyDescent="0.25">
      <c r="A164" s="68" t="s">
        <v>335</v>
      </c>
      <c r="B164" s="90" t="s">
        <v>6</v>
      </c>
      <c r="C164" s="129"/>
      <c r="D164" s="130"/>
      <c r="E164" s="131"/>
      <c r="F164" s="132"/>
      <c r="G164" s="133"/>
    </row>
    <row r="165" spans="1:7" hidden="1" x14ac:dyDescent="0.25">
      <c r="A165" s="68" t="s">
        <v>336</v>
      </c>
      <c r="B165" s="90" t="s">
        <v>7</v>
      </c>
      <c r="C165" s="129"/>
      <c r="D165" s="130"/>
      <c r="E165" s="131"/>
      <c r="F165" s="132"/>
      <c r="G165" s="133"/>
    </row>
    <row r="166" spans="1:7" hidden="1" x14ac:dyDescent="0.25">
      <c r="A166" s="68" t="s">
        <v>337</v>
      </c>
      <c r="B166" s="90" t="s">
        <v>1007</v>
      </c>
      <c r="C166" s="129"/>
      <c r="D166" s="130"/>
      <c r="E166" s="131"/>
      <c r="F166" s="132"/>
      <c r="G166" s="133"/>
    </row>
    <row r="167" spans="1:7" x14ac:dyDescent="0.25">
      <c r="A167" s="68" t="s">
        <v>112</v>
      </c>
      <c r="B167" s="185" t="s">
        <v>205</v>
      </c>
      <c r="C167" s="129"/>
      <c r="D167" s="130"/>
      <c r="E167" s="131"/>
      <c r="F167" s="132"/>
      <c r="G167" s="133"/>
    </row>
    <row r="168" spans="1:7" x14ac:dyDescent="0.25">
      <c r="A168" s="68" t="s">
        <v>338</v>
      </c>
      <c r="B168" s="91" t="s">
        <v>4</v>
      </c>
      <c r="C168" s="129"/>
      <c r="D168" s="130"/>
      <c r="E168" s="54">
        <f>SUM(E169:E561)</f>
        <v>109494.7</v>
      </c>
      <c r="F168" s="55">
        <f t="shared" ref="F168:G168" si="2">SUM(F169:F561)</f>
        <v>14532.51</v>
      </c>
      <c r="G168" s="56">
        <f t="shared" si="2"/>
        <v>91259.610489999948</v>
      </c>
    </row>
    <row r="169" spans="1:7" ht="47.25" x14ac:dyDescent="0.25">
      <c r="A169" s="68" t="s">
        <v>338</v>
      </c>
      <c r="B169" s="75" t="s">
        <v>339</v>
      </c>
      <c r="C169" s="41">
        <v>2017</v>
      </c>
      <c r="D169" s="42">
        <v>0.4</v>
      </c>
      <c r="E169" s="43">
        <v>605</v>
      </c>
      <c r="F169" s="44">
        <v>10</v>
      </c>
      <c r="G169" s="45">
        <v>320.06443999999999</v>
      </c>
    </row>
    <row r="170" spans="1:7" ht="47.25" x14ac:dyDescent="0.25">
      <c r="A170" s="68" t="s">
        <v>338</v>
      </c>
      <c r="B170" s="75" t="s">
        <v>340</v>
      </c>
      <c r="C170" s="41">
        <v>2017</v>
      </c>
      <c r="D170" s="46">
        <v>10</v>
      </c>
      <c r="E170" s="43">
        <v>350</v>
      </c>
      <c r="F170" s="44">
        <v>200</v>
      </c>
      <c r="G170" s="45">
        <v>396.52877999999998</v>
      </c>
    </row>
    <row r="171" spans="1:7" ht="52.5" customHeight="1" x14ac:dyDescent="0.25">
      <c r="A171" s="68" t="s">
        <v>338</v>
      </c>
      <c r="B171" s="76" t="s">
        <v>1046</v>
      </c>
      <c r="C171" s="41">
        <v>2017</v>
      </c>
      <c r="D171" s="42">
        <v>0.4</v>
      </c>
      <c r="E171" s="43">
        <v>190</v>
      </c>
      <c r="F171" s="44">
        <v>14</v>
      </c>
      <c r="G171" s="45">
        <v>112.98948</v>
      </c>
    </row>
    <row r="172" spans="1:7" ht="47.25" x14ac:dyDescent="0.25">
      <c r="A172" s="68" t="s">
        <v>338</v>
      </c>
      <c r="B172" s="75" t="s">
        <v>341</v>
      </c>
      <c r="C172" s="41">
        <v>2017</v>
      </c>
      <c r="D172" s="42">
        <v>0.4</v>
      </c>
      <c r="E172" s="43">
        <v>284</v>
      </c>
      <c r="F172" s="44">
        <v>7</v>
      </c>
      <c r="G172" s="45">
        <v>82.886179999999996</v>
      </c>
    </row>
    <row r="173" spans="1:7" ht="47.25" x14ac:dyDescent="0.25">
      <c r="A173" s="68" t="s">
        <v>338</v>
      </c>
      <c r="B173" s="75" t="s">
        <v>1047</v>
      </c>
      <c r="C173" s="41">
        <v>2017</v>
      </c>
      <c r="D173" s="42">
        <v>0.4</v>
      </c>
      <c r="E173" s="43">
        <v>210</v>
      </c>
      <c r="F173" s="44">
        <v>15</v>
      </c>
      <c r="G173" s="45">
        <v>143.64007000000001</v>
      </c>
    </row>
    <row r="174" spans="1:7" ht="56.25" customHeight="1" x14ac:dyDescent="0.25">
      <c r="A174" s="68" t="s">
        <v>338</v>
      </c>
      <c r="B174" s="76" t="s">
        <v>342</v>
      </c>
      <c r="C174" s="41">
        <v>2017</v>
      </c>
      <c r="D174" s="42">
        <v>0.4</v>
      </c>
      <c r="E174" s="43">
        <v>565</v>
      </c>
      <c r="F174" s="44">
        <v>15</v>
      </c>
      <c r="G174" s="45">
        <v>330.78539000000001</v>
      </c>
    </row>
    <row r="175" spans="1:7" ht="47.25" x14ac:dyDescent="0.25">
      <c r="A175" s="68" t="s">
        <v>338</v>
      </c>
      <c r="B175" s="75" t="s">
        <v>343</v>
      </c>
      <c r="C175" s="41">
        <v>2017</v>
      </c>
      <c r="D175" s="42">
        <v>0.4</v>
      </c>
      <c r="E175" s="43">
        <v>670</v>
      </c>
      <c r="F175" s="44">
        <v>7</v>
      </c>
      <c r="G175" s="45">
        <v>124.45659999999999</v>
      </c>
    </row>
    <row r="176" spans="1:7" ht="63" x14ac:dyDescent="0.25">
      <c r="A176" s="68" t="s">
        <v>338</v>
      </c>
      <c r="B176" s="75" t="s">
        <v>1048</v>
      </c>
      <c r="C176" s="41">
        <v>2017</v>
      </c>
      <c r="D176" s="42">
        <v>0.4</v>
      </c>
      <c r="E176" s="43">
        <v>80</v>
      </c>
      <c r="F176" s="44">
        <v>60</v>
      </c>
      <c r="G176" s="45">
        <v>65.220920000000007</v>
      </c>
    </row>
    <row r="177" spans="1:7" ht="47.25" x14ac:dyDescent="0.25">
      <c r="A177" s="68" t="s">
        <v>338</v>
      </c>
      <c r="B177" s="75" t="s">
        <v>345</v>
      </c>
      <c r="C177" s="41">
        <v>2017</v>
      </c>
      <c r="D177" s="42">
        <v>0.4</v>
      </c>
      <c r="E177" s="43">
        <v>210</v>
      </c>
      <c r="F177" s="44">
        <v>15</v>
      </c>
      <c r="G177" s="45">
        <v>130.90600000000001</v>
      </c>
    </row>
    <row r="178" spans="1:7" ht="64.5" customHeight="1" x14ac:dyDescent="0.25">
      <c r="A178" s="68" t="s">
        <v>338</v>
      </c>
      <c r="B178" s="76" t="s">
        <v>346</v>
      </c>
      <c r="C178" s="41">
        <v>2017</v>
      </c>
      <c r="D178" s="42">
        <v>0.4</v>
      </c>
      <c r="E178" s="43">
        <v>215</v>
      </c>
      <c r="F178" s="44">
        <v>7</v>
      </c>
      <c r="G178" s="45">
        <v>105.22121</v>
      </c>
    </row>
    <row r="179" spans="1:7" ht="47.25" x14ac:dyDescent="0.25">
      <c r="A179" s="68" t="s">
        <v>338</v>
      </c>
      <c r="B179" s="75" t="s">
        <v>347</v>
      </c>
      <c r="C179" s="41">
        <v>2017</v>
      </c>
      <c r="D179" s="42">
        <v>0.4</v>
      </c>
      <c r="E179" s="43">
        <v>55</v>
      </c>
      <c r="F179" s="44">
        <v>8</v>
      </c>
      <c r="G179" s="45">
        <v>52.685499999999998</v>
      </c>
    </row>
    <row r="180" spans="1:7" ht="63" x14ac:dyDescent="0.25">
      <c r="A180" s="68" t="s">
        <v>338</v>
      </c>
      <c r="B180" s="75" t="s">
        <v>348</v>
      </c>
      <c r="C180" s="41">
        <v>2017</v>
      </c>
      <c r="D180" s="42">
        <v>0.4</v>
      </c>
      <c r="E180" s="43">
        <v>360</v>
      </c>
      <c r="F180" s="44">
        <v>32</v>
      </c>
      <c r="G180" s="45">
        <v>276.25315999999998</v>
      </c>
    </row>
    <row r="181" spans="1:7" ht="47.25" x14ac:dyDescent="0.25">
      <c r="A181" s="68" t="s">
        <v>338</v>
      </c>
      <c r="B181" s="75" t="s">
        <v>349</v>
      </c>
      <c r="C181" s="41">
        <v>2017</v>
      </c>
      <c r="D181" s="42" t="s">
        <v>350</v>
      </c>
      <c r="E181" s="43">
        <v>50</v>
      </c>
      <c r="F181" s="44">
        <v>35</v>
      </c>
      <c r="G181" s="45">
        <v>24.610849999999999</v>
      </c>
    </row>
    <row r="182" spans="1:7" ht="47.25" x14ac:dyDescent="0.25">
      <c r="A182" s="68" t="s">
        <v>338</v>
      </c>
      <c r="B182" s="75" t="s">
        <v>351</v>
      </c>
      <c r="C182" s="41">
        <v>2017</v>
      </c>
      <c r="D182" s="42" t="s">
        <v>350</v>
      </c>
      <c r="E182" s="43">
        <v>160</v>
      </c>
      <c r="F182" s="44">
        <v>7</v>
      </c>
      <c r="G182" s="45">
        <v>126.218</v>
      </c>
    </row>
    <row r="183" spans="1:7" ht="47.25" x14ac:dyDescent="0.25">
      <c r="A183" s="68" t="s">
        <v>338</v>
      </c>
      <c r="B183" s="75" t="s">
        <v>352</v>
      </c>
      <c r="C183" s="41">
        <v>2017</v>
      </c>
      <c r="D183" s="42" t="s">
        <v>350</v>
      </c>
      <c r="E183" s="43">
        <v>85</v>
      </c>
      <c r="F183" s="44">
        <v>5</v>
      </c>
      <c r="G183" s="45">
        <v>91.090710000000001</v>
      </c>
    </row>
    <row r="184" spans="1:7" ht="31.5" x14ac:dyDescent="0.25">
      <c r="A184" s="68" t="s">
        <v>338</v>
      </c>
      <c r="B184" s="75" t="s">
        <v>353</v>
      </c>
      <c r="C184" s="41">
        <v>2017</v>
      </c>
      <c r="D184" s="42" t="s">
        <v>350</v>
      </c>
      <c r="E184" s="43">
        <v>40</v>
      </c>
      <c r="F184" s="44">
        <v>24</v>
      </c>
      <c r="G184" s="45">
        <v>30.36328</v>
      </c>
    </row>
    <row r="185" spans="1:7" ht="63" x14ac:dyDescent="0.25">
      <c r="A185" s="68" t="s">
        <v>338</v>
      </c>
      <c r="B185" s="75" t="s">
        <v>354</v>
      </c>
      <c r="C185" s="41">
        <v>2017</v>
      </c>
      <c r="D185" s="42" t="s">
        <v>350</v>
      </c>
      <c r="E185" s="43">
        <v>62</v>
      </c>
      <c r="F185" s="44">
        <v>10</v>
      </c>
      <c r="G185" s="45">
        <v>65.986400000000003</v>
      </c>
    </row>
    <row r="186" spans="1:7" ht="47.25" x14ac:dyDescent="0.25">
      <c r="A186" s="68" t="s">
        <v>338</v>
      </c>
      <c r="B186" s="75" t="s">
        <v>355</v>
      </c>
      <c r="C186" s="41">
        <v>2017</v>
      </c>
      <c r="D186" s="42" t="s">
        <v>350</v>
      </c>
      <c r="E186" s="43">
        <v>360</v>
      </c>
      <c r="F186" s="44">
        <v>15</v>
      </c>
      <c r="G186" s="45">
        <v>161.15924999999999</v>
      </c>
    </row>
    <row r="187" spans="1:7" ht="40.5" customHeight="1" x14ac:dyDescent="0.25">
      <c r="A187" s="68" t="s">
        <v>338</v>
      </c>
      <c r="B187" s="76" t="s">
        <v>356</v>
      </c>
      <c r="C187" s="41">
        <v>2017</v>
      </c>
      <c r="D187" s="42" t="s">
        <v>350</v>
      </c>
      <c r="E187" s="43">
        <v>110</v>
      </c>
      <c r="F187" s="44">
        <v>10</v>
      </c>
      <c r="G187" s="45">
        <v>89.837389999999999</v>
      </c>
    </row>
    <row r="188" spans="1:7" ht="31.5" x14ac:dyDescent="0.25">
      <c r="A188" s="68" t="s">
        <v>338</v>
      </c>
      <c r="B188" s="75" t="s">
        <v>357</v>
      </c>
      <c r="C188" s="41">
        <v>2017</v>
      </c>
      <c r="D188" s="42">
        <v>0.4</v>
      </c>
      <c r="E188" s="43">
        <v>484</v>
      </c>
      <c r="F188" s="44">
        <v>60</v>
      </c>
      <c r="G188" s="45">
        <v>171.40744000000001</v>
      </c>
    </row>
    <row r="189" spans="1:7" ht="47.25" x14ac:dyDescent="0.25">
      <c r="A189" s="68" t="s">
        <v>338</v>
      </c>
      <c r="B189" s="75" t="s">
        <v>358</v>
      </c>
      <c r="C189" s="41">
        <v>2017</v>
      </c>
      <c r="D189" s="42" t="s">
        <v>350</v>
      </c>
      <c r="E189" s="43">
        <v>350</v>
      </c>
      <c r="F189" s="44">
        <v>15</v>
      </c>
      <c r="G189" s="45">
        <v>284.58318000000003</v>
      </c>
    </row>
    <row r="190" spans="1:7" ht="47.25" x14ac:dyDescent="0.25">
      <c r="A190" s="68" t="s">
        <v>338</v>
      </c>
      <c r="B190" s="75" t="s">
        <v>359</v>
      </c>
      <c r="C190" s="41">
        <v>2017</v>
      </c>
      <c r="D190" s="42">
        <v>0.4</v>
      </c>
      <c r="E190" s="43">
        <v>950</v>
      </c>
      <c r="F190" s="44">
        <v>180</v>
      </c>
      <c r="G190" s="45">
        <v>317.87299000000002</v>
      </c>
    </row>
    <row r="191" spans="1:7" ht="47.25" x14ac:dyDescent="0.25">
      <c r="A191" s="68" t="s">
        <v>338</v>
      </c>
      <c r="B191" s="75" t="s">
        <v>359</v>
      </c>
      <c r="C191" s="41">
        <v>2017</v>
      </c>
      <c r="D191" s="46">
        <v>10</v>
      </c>
      <c r="E191" s="43">
        <v>3</v>
      </c>
      <c r="F191" s="44">
        <v>180</v>
      </c>
      <c r="G191" s="45">
        <v>17.504740000000002</v>
      </c>
    </row>
    <row r="192" spans="1:7" ht="47.25" x14ac:dyDescent="0.25">
      <c r="A192" s="68" t="s">
        <v>338</v>
      </c>
      <c r="B192" s="75" t="s">
        <v>360</v>
      </c>
      <c r="C192" s="41">
        <v>2017</v>
      </c>
      <c r="D192" s="42" t="s">
        <v>361</v>
      </c>
      <c r="E192" s="43">
        <v>46</v>
      </c>
      <c r="F192" s="44">
        <v>85</v>
      </c>
      <c r="G192" s="45">
        <v>82.745769999999993</v>
      </c>
    </row>
    <row r="193" spans="1:7" ht="47.25" x14ac:dyDescent="0.25">
      <c r="A193" s="68" t="s">
        <v>338</v>
      </c>
      <c r="B193" s="75" t="s">
        <v>360</v>
      </c>
      <c r="C193" s="41">
        <v>2017</v>
      </c>
      <c r="D193" s="42" t="s">
        <v>350</v>
      </c>
      <c r="E193" s="43">
        <v>955</v>
      </c>
      <c r="F193" s="44">
        <v>85</v>
      </c>
      <c r="G193" s="45">
        <v>648.43550000000005</v>
      </c>
    </row>
    <row r="194" spans="1:7" ht="47.25" x14ac:dyDescent="0.25">
      <c r="A194" s="68" t="s">
        <v>338</v>
      </c>
      <c r="B194" s="75" t="s">
        <v>362</v>
      </c>
      <c r="C194" s="41">
        <v>2017</v>
      </c>
      <c r="D194" s="42" t="s">
        <v>361</v>
      </c>
      <c r="E194" s="43">
        <v>513</v>
      </c>
      <c r="F194" s="44">
        <v>10</v>
      </c>
      <c r="G194" s="45">
        <v>1073.55584</v>
      </c>
    </row>
    <row r="195" spans="1:7" ht="47.25" x14ac:dyDescent="0.25">
      <c r="A195" s="68" t="s">
        <v>338</v>
      </c>
      <c r="B195" s="75" t="s">
        <v>362</v>
      </c>
      <c r="C195" s="41">
        <v>2017</v>
      </c>
      <c r="D195" s="42" t="s">
        <v>350</v>
      </c>
      <c r="E195" s="43">
        <v>472</v>
      </c>
      <c r="F195" s="44">
        <v>10</v>
      </c>
      <c r="G195" s="45">
        <v>293.26182</v>
      </c>
    </row>
    <row r="196" spans="1:7" ht="47.25" x14ac:dyDescent="0.25">
      <c r="A196" s="68" t="s">
        <v>338</v>
      </c>
      <c r="B196" s="75" t="s">
        <v>363</v>
      </c>
      <c r="C196" s="41">
        <v>2017</v>
      </c>
      <c r="D196" s="42" t="s">
        <v>350</v>
      </c>
      <c r="E196" s="43">
        <v>1226</v>
      </c>
      <c r="F196" s="44">
        <v>45</v>
      </c>
      <c r="G196" s="45">
        <v>887.08144000000004</v>
      </c>
    </row>
    <row r="197" spans="1:7" ht="47.25" x14ac:dyDescent="0.25">
      <c r="A197" s="68" t="s">
        <v>338</v>
      </c>
      <c r="B197" s="75" t="s">
        <v>363</v>
      </c>
      <c r="C197" s="41">
        <v>2017</v>
      </c>
      <c r="D197" s="42" t="s">
        <v>361</v>
      </c>
      <c r="E197" s="43">
        <v>1031</v>
      </c>
      <c r="F197" s="44">
        <v>45</v>
      </c>
      <c r="G197" s="45">
        <v>1778.5950800000001</v>
      </c>
    </row>
    <row r="198" spans="1:7" ht="47.25" x14ac:dyDescent="0.25">
      <c r="A198" s="68" t="s">
        <v>338</v>
      </c>
      <c r="B198" s="75" t="s">
        <v>363</v>
      </c>
      <c r="C198" s="41">
        <v>2017</v>
      </c>
      <c r="D198" s="42" t="s">
        <v>350</v>
      </c>
      <c r="E198" s="43">
        <v>104</v>
      </c>
      <c r="F198" s="44">
        <v>15</v>
      </c>
      <c r="G198" s="45">
        <v>83.40119</v>
      </c>
    </row>
    <row r="199" spans="1:7" ht="31.5" x14ac:dyDescent="0.25">
      <c r="A199" s="68" t="s">
        <v>338</v>
      </c>
      <c r="B199" s="75" t="s">
        <v>364</v>
      </c>
      <c r="C199" s="41">
        <v>2017</v>
      </c>
      <c r="D199" s="42" t="s">
        <v>350</v>
      </c>
      <c r="E199" s="43">
        <v>345</v>
      </c>
      <c r="F199" s="44">
        <v>15</v>
      </c>
      <c r="G199" s="45">
        <v>199.98501999999999</v>
      </c>
    </row>
    <row r="200" spans="1:7" ht="47.25" x14ac:dyDescent="0.25">
      <c r="A200" s="68" t="s">
        <v>338</v>
      </c>
      <c r="B200" s="75" t="s">
        <v>365</v>
      </c>
      <c r="C200" s="41">
        <v>2017</v>
      </c>
      <c r="D200" s="42" t="s">
        <v>350</v>
      </c>
      <c r="E200" s="43">
        <v>430</v>
      </c>
      <c r="F200" s="44">
        <v>7</v>
      </c>
      <c r="G200" s="45">
        <v>185.43933999999999</v>
      </c>
    </row>
    <row r="201" spans="1:7" ht="47.25" x14ac:dyDescent="0.25">
      <c r="A201" s="68" t="s">
        <v>338</v>
      </c>
      <c r="B201" s="75" t="s">
        <v>366</v>
      </c>
      <c r="C201" s="41">
        <v>2017</v>
      </c>
      <c r="D201" s="42" t="s">
        <v>350</v>
      </c>
      <c r="E201" s="43">
        <v>80</v>
      </c>
      <c r="F201" s="44">
        <v>15</v>
      </c>
      <c r="G201" s="45">
        <v>91.896889999999999</v>
      </c>
    </row>
    <row r="202" spans="1:7" ht="47.25" x14ac:dyDescent="0.25">
      <c r="A202" s="68" t="s">
        <v>338</v>
      </c>
      <c r="B202" s="75" t="s">
        <v>367</v>
      </c>
      <c r="C202" s="41">
        <v>2017</v>
      </c>
      <c r="D202" s="42" t="s">
        <v>350</v>
      </c>
      <c r="E202" s="43">
        <v>500</v>
      </c>
      <c r="F202" s="44">
        <v>15</v>
      </c>
      <c r="G202" s="45">
        <v>105.39214</v>
      </c>
    </row>
    <row r="203" spans="1:7" ht="47.25" x14ac:dyDescent="0.25">
      <c r="A203" s="68" t="s">
        <v>338</v>
      </c>
      <c r="B203" s="75" t="s">
        <v>368</v>
      </c>
      <c r="C203" s="41">
        <v>2017</v>
      </c>
      <c r="D203" s="42" t="s">
        <v>350</v>
      </c>
      <c r="E203" s="43">
        <v>150</v>
      </c>
      <c r="F203" s="44">
        <v>15</v>
      </c>
      <c r="G203" s="45">
        <v>111.89926</v>
      </c>
    </row>
    <row r="204" spans="1:7" ht="63" x14ac:dyDescent="0.25">
      <c r="A204" s="68" t="s">
        <v>338</v>
      </c>
      <c r="B204" s="75" t="s">
        <v>1049</v>
      </c>
      <c r="C204" s="41">
        <v>2017</v>
      </c>
      <c r="D204" s="42" t="s">
        <v>350</v>
      </c>
      <c r="E204" s="43">
        <v>553</v>
      </c>
      <c r="F204" s="44">
        <v>15</v>
      </c>
      <c r="G204" s="45">
        <v>414.38468999999998</v>
      </c>
    </row>
    <row r="205" spans="1:7" s="64" customFormat="1" ht="47.25" x14ac:dyDescent="0.25">
      <c r="A205" s="68" t="s">
        <v>338</v>
      </c>
      <c r="B205" s="75" t="s">
        <v>369</v>
      </c>
      <c r="C205" s="41">
        <v>2017</v>
      </c>
      <c r="D205" s="42" t="s">
        <v>350</v>
      </c>
      <c r="E205" s="43">
        <v>70</v>
      </c>
      <c r="F205" s="44">
        <v>30</v>
      </c>
      <c r="G205" s="45">
        <v>64.679609999999997</v>
      </c>
    </row>
    <row r="206" spans="1:7" ht="47.25" x14ac:dyDescent="0.25">
      <c r="A206" s="68" t="s">
        <v>338</v>
      </c>
      <c r="B206" s="75" t="s">
        <v>370</v>
      </c>
      <c r="C206" s="41">
        <v>2017</v>
      </c>
      <c r="D206" s="42" t="s">
        <v>350</v>
      </c>
      <c r="E206" s="43">
        <v>120</v>
      </c>
      <c r="F206" s="44">
        <v>15</v>
      </c>
      <c r="G206" s="45">
        <v>102.76411</v>
      </c>
    </row>
    <row r="207" spans="1:7" s="64" customFormat="1" ht="47.25" x14ac:dyDescent="0.25">
      <c r="A207" s="68" t="s">
        <v>338</v>
      </c>
      <c r="B207" s="76" t="s">
        <v>371</v>
      </c>
      <c r="C207" s="41">
        <v>2017</v>
      </c>
      <c r="D207" s="42" t="s">
        <v>350</v>
      </c>
      <c r="E207" s="43">
        <v>80</v>
      </c>
      <c r="F207" s="44">
        <v>15</v>
      </c>
      <c r="G207" s="45">
        <v>41.671169999999996</v>
      </c>
    </row>
    <row r="208" spans="1:7" s="64" customFormat="1" ht="47.25" x14ac:dyDescent="0.25">
      <c r="A208" s="68" t="s">
        <v>338</v>
      </c>
      <c r="B208" s="76" t="s">
        <v>372</v>
      </c>
      <c r="C208" s="41">
        <v>2017</v>
      </c>
      <c r="D208" s="42" t="s">
        <v>350</v>
      </c>
      <c r="E208" s="43">
        <v>230</v>
      </c>
      <c r="F208" s="44">
        <v>15</v>
      </c>
      <c r="G208" s="45">
        <v>160.80758</v>
      </c>
    </row>
    <row r="209" spans="1:7" s="64" customFormat="1" ht="47.25" x14ac:dyDescent="0.25">
      <c r="A209" s="68" t="s">
        <v>338</v>
      </c>
      <c r="B209" s="76" t="s">
        <v>373</v>
      </c>
      <c r="C209" s="41">
        <v>2017</v>
      </c>
      <c r="D209" s="42" t="s">
        <v>350</v>
      </c>
      <c r="E209" s="43">
        <v>600</v>
      </c>
      <c r="F209" s="44">
        <v>15</v>
      </c>
      <c r="G209" s="45">
        <v>317.26652999999999</v>
      </c>
    </row>
    <row r="210" spans="1:7" s="64" customFormat="1" ht="47.25" x14ac:dyDescent="0.25">
      <c r="A210" s="68" t="s">
        <v>338</v>
      </c>
      <c r="B210" s="76" t="s">
        <v>374</v>
      </c>
      <c r="C210" s="41">
        <v>2017</v>
      </c>
      <c r="D210" s="42" t="s">
        <v>350</v>
      </c>
      <c r="E210" s="43">
        <v>120</v>
      </c>
      <c r="F210" s="44">
        <v>8</v>
      </c>
      <c r="G210" s="45">
        <v>84.160529999999994</v>
      </c>
    </row>
    <row r="211" spans="1:7" s="64" customFormat="1" ht="47.25" x14ac:dyDescent="0.25">
      <c r="A211" s="68" t="s">
        <v>338</v>
      </c>
      <c r="B211" s="76" t="s">
        <v>375</v>
      </c>
      <c r="C211" s="41">
        <v>2017</v>
      </c>
      <c r="D211" s="42" t="s">
        <v>350</v>
      </c>
      <c r="E211" s="43">
        <v>190</v>
      </c>
      <c r="F211" s="44">
        <v>15</v>
      </c>
      <c r="G211" s="45">
        <v>73.334720000000004</v>
      </c>
    </row>
    <row r="212" spans="1:7" s="64" customFormat="1" ht="47.25" x14ac:dyDescent="0.25">
      <c r="A212" s="68" t="s">
        <v>338</v>
      </c>
      <c r="B212" s="76" t="s">
        <v>376</v>
      </c>
      <c r="C212" s="41">
        <v>2017</v>
      </c>
      <c r="D212" s="42" t="s">
        <v>350</v>
      </c>
      <c r="E212" s="43">
        <v>110</v>
      </c>
      <c r="F212" s="44">
        <v>10</v>
      </c>
      <c r="G212" s="45">
        <v>35.939390000000003</v>
      </c>
    </row>
    <row r="213" spans="1:7" s="64" customFormat="1" ht="47.25" x14ac:dyDescent="0.25">
      <c r="A213" s="68" t="s">
        <v>338</v>
      </c>
      <c r="B213" s="76" t="s">
        <v>377</v>
      </c>
      <c r="C213" s="41">
        <v>2017</v>
      </c>
      <c r="D213" s="42" t="s">
        <v>350</v>
      </c>
      <c r="E213" s="43">
        <v>70</v>
      </c>
      <c r="F213" s="44">
        <v>15</v>
      </c>
      <c r="G213" s="45">
        <v>68.699789999999993</v>
      </c>
    </row>
    <row r="214" spans="1:7" s="64" customFormat="1" ht="31.5" x14ac:dyDescent="0.25">
      <c r="A214" s="68" t="s">
        <v>338</v>
      </c>
      <c r="B214" s="76" t="s">
        <v>378</v>
      </c>
      <c r="C214" s="41">
        <v>2017</v>
      </c>
      <c r="D214" s="42" t="s">
        <v>350</v>
      </c>
      <c r="E214" s="43">
        <v>120</v>
      </c>
      <c r="F214" s="44">
        <v>10</v>
      </c>
      <c r="G214" s="45">
        <v>26.80686</v>
      </c>
    </row>
    <row r="215" spans="1:7" s="64" customFormat="1" ht="47.25" x14ac:dyDescent="0.25">
      <c r="A215" s="68" t="s">
        <v>338</v>
      </c>
      <c r="B215" s="76" t="s">
        <v>379</v>
      </c>
      <c r="C215" s="41">
        <v>2017</v>
      </c>
      <c r="D215" s="42" t="s">
        <v>350</v>
      </c>
      <c r="E215" s="43">
        <v>120</v>
      </c>
      <c r="F215" s="44">
        <v>10</v>
      </c>
      <c r="G215" s="45">
        <v>57.372439999999997</v>
      </c>
    </row>
    <row r="216" spans="1:7" s="64" customFormat="1" ht="47.25" x14ac:dyDescent="0.25">
      <c r="A216" s="68" t="s">
        <v>338</v>
      </c>
      <c r="B216" s="76" t="s">
        <v>380</v>
      </c>
      <c r="C216" s="41">
        <v>2017</v>
      </c>
      <c r="D216" s="42" t="s">
        <v>350</v>
      </c>
      <c r="E216" s="43">
        <v>40</v>
      </c>
      <c r="F216" s="44">
        <v>15</v>
      </c>
      <c r="G216" s="45">
        <v>17.257439999999999</v>
      </c>
    </row>
    <row r="217" spans="1:7" s="64" customFormat="1" ht="47.25" x14ac:dyDescent="0.25">
      <c r="A217" s="68" t="s">
        <v>338</v>
      </c>
      <c r="B217" s="76" t="s">
        <v>381</v>
      </c>
      <c r="C217" s="41">
        <v>2017</v>
      </c>
      <c r="D217" s="42" t="s">
        <v>350</v>
      </c>
      <c r="E217" s="43">
        <v>70</v>
      </c>
      <c r="F217" s="44">
        <v>15</v>
      </c>
      <c r="G217" s="45">
        <v>63.991320000000002</v>
      </c>
    </row>
    <row r="218" spans="1:7" s="64" customFormat="1" ht="47.25" x14ac:dyDescent="0.25">
      <c r="A218" s="68" t="s">
        <v>338</v>
      </c>
      <c r="B218" s="76" t="s">
        <v>382</v>
      </c>
      <c r="C218" s="41">
        <v>2017</v>
      </c>
      <c r="D218" s="42" t="s">
        <v>350</v>
      </c>
      <c r="E218" s="43">
        <v>80</v>
      </c>
      <c r="F218" s="44">
        <v>15</v>
      </c>
      <c r="G218" s="45">
        <v>52.651400000000002</v>
      </c>
    </row>
    <row r="219" spans="1:7" ht="47.25" x14ac:dyDescent="0.25">
      <c r="A219" s="68" t="s">
        <v>338</v>
      </c>
      <c r="B219" s="57" t="s">
        <v>383</v>
      </c>
      <c r="C219" s="41">
        <v>2017</v>
      </c>
      <c r="D219" s="42" t="s">
        <v>350</v>
      </c>
      <c r="E219" s="43">
        <v>130</v>
      </c>
      <c r="F219" s="44">
        <v>55</v>
      </c>
      <c r="G219" s="45">
        <v>103.35899000000001</v>
      </c>
    </row>
    <row r="220" spans="1:7" ht="47.25" x14ac:dyDescent="0.25">
      <c r="A220" s="68" t="s">
        <v>338</v>
      </c>
      <c r="B220" s="57" t="s">
        <v>384</v>
      </c>
      <c r="C220" s="41">
        <v>2017</v>
      </c>
      <c r="D220" s="42" t="s">
        <v>350</v>
      </c>
      <c r="E220" s="43">
        <v>65</v>
      </c>
      <c r="F220" s="44">
        <v>10</v>
      </c>
      <c r="G220" s="45">
        <v>34.799779999999998</v>
      </c>
    </row>
    <row r="221" spans="1:7" ht="47.25" x14ac:dyDescent="0.25">
      <c r="A221" s="68" t="s">
        <v>338</v>
      </c>
      <c r="B221" s="57" t="s">
        <v>385</v>
      </c>
      <c r="C221" s="41">
        <v>2017</v>
      </c>
      <c r="D221" s="42" t="s">
        <v>350</v>
      </c>
      <c r="E221" s="43">
        <v>103</v>
      </c>
      <c r="F221" s="44">
        <v>8</v>
      </c>
      <c r="G221" s="45">
        <v>39.777239999999999</v>
      </c>
    </row>
    <row r="222" spans="1:7" ht="47.25" x14ac:dyDescent="0.25">
      <c r="A222" s="68" t="s">
        <v>338</v>
      </c>
      <c r="B222" s="57" t="s">
        <v>386</v>
      </c>
      <c r="C222" s="41">
        <v>2017</v>
      </c>
      <c r="D222" s="42" t="s">
        <v>350</v>
      </c>
      <c r="E222" s="43">
        <v>60</v>
      </c>
      <c r="F222" s="44">
        <v>10</v>
      </c>
      <c r="G222" s="45">
        <v>25.476199999999999</v>
      </c>
    </row>
    <row r="223" spans="1:7" ht="47.25" x14ac:dyDescent="0.25">
      <c r="A223" s="68" t="s">
        <v>338</v>
      </c>
      <c r="B223" s="57" t="s">
        <v>387</v>
      </c>
      <c r="C223" s="41">
        <v>2017</v>
      </c>
      <c r="D223" s="42" t="s">
        <v>350</v>
      </c>
      <c r="E223" s="43">
        <v>130</v>
      </c>
      <c r="F223" s="44">
        <v>10</v>
      </c>
      <c r="G223" s="45">
        <v>92.261009999999999</v>
      </c>
    </row>
    <row r="224" spans="1:7" ht="47.25" x14ac:dyDescent="0.25">
      <c r="A224" s="68" t="s">
        <v>338</v>
      </c>
      <c r="B224" s="57" t="s">
        <v>388</v>
      </c>
      <c r="C224" s="41">
        <v>2017</v>
      </c>
      <c r="D224" s="42" t="s">
        <v>350</v>
      </c>
      <c r="E224" s="43">
        <v>350</v>
      </c>
      <c r="F224" s="44">
        <v>15</v>
      </c>
      <c r="G224" s="45">
        <v>220.10688999999999</v>
      </c>
    </row>
    <row r="225" spans="1:7" ht="47.25" x14ac:dyDescent="0.25">
      <c r="A225" s="68" t="s">
        <v>338</v>
      </c>
      <c r="B225" s="57" t="s">
        <v>389</v>
      </c>
      <c r="C225" s="41">
        <v>2017</v>
      </c>
      <c r="D225" s="42" t="s">
        <v>350</v>
      </c>
      <c r="E225" s="43">
        <v>648</v>
      </c>
      <c r="F225" s="44">
        <v>15</v>
      </c>
      <c r="G225" s="45">
        <v>389.36142000000001</v>
      </c>
    </row>
    <row r="226" spans="1:7" ht="47.25" x14ac:dyDescent="0.25">
      <c r="A226" s="68" t="s">
        <v>338</v>
      </c>
      <c r="B226" s="57" t="s">
        <v>390</v>
      </c>
      <c r="C226" s="41">
        <v>2017</v>
      </c>
      <c r="D226" s="42" t="s">
        <v>350</v>
      </c>
      <c r="E226" s="43">
        <v>57</v>
      </c>
      <c r="F226" s="44">
        <v>8</v>
      </c>
      <c r="G226" s="45">
        <v>26.761939999999999</v>
      </c>
    </row>
    <row r="227" spans="1:7" ht="47.25" x14ac:dyDescent="0.25">
      <c r="A227" s="68" t="s">
        <v>338</v>
      </c>
      <c r="B227" s="57" t="s">
        <v>391</v>
      </c>
      <c r="C227" s="41">
        <v>2017</v>
      </c>
      <c r="D227" s="42" t="s">
        <v>350</v>
      </c>
      <c r="E227" s="43">
        <v>100</v>
      </c>
      <c r="F227" s="44">
        <v>45</v>
      </c>
      <c r="G227" s="45">
        <v>74.443010000000001</v>
      </c>
    </row>
    <row r="228" spans="1:7" ht="47.25" x14ac:dyDescent="0.25">
      <c r="A228" s="68" t="s">
        <v>338</v>
      </c>
      <c r="B228" s="57" t="s">
        <v>392</v>
      </c>
      <c r="C228" s="41">
        <v>2017</v>
      </c>
      <c r="D228" s="42" t="s">
        <v>350</v>
      </c>
      <c r="E228" s="43">
        <v>360</v>
      </c>
      <c r="F228" s="44">
        <v>15</v>
      </c>
      <c r="G228" s="45">
        <v>194.16521</v>
      </c>
    </row>
    <row r="229" spans="1:7" ht="47.25" x14ac:dyDescent="0.25">
      <c r="A229" s="68" t="s">
        <v>338</v>
      </c>
      <c r="B229" s="57" t="s">
        <v>393</v>
      </c>
      <c r="C229" s="41">
        <v>2017</v>
      </c>
      <c r="D229" s="42" t="s">
        <v>350</v>
      </c>
      <c r="E229" s="43">
        <v>165</v>
      </c>
      <c r="F229" s="44">
        <v>7</v>
      </c>
      <c r="G229" s="45">
        <v>80.990539999999996</v>
      </c>
    </row>
    <row r="230" spans="1:7" ht="47.25" x14ac:dyDescent="0.25">
      <c r="A230" s="68" t="s">
        <v>338</v>
      </c>
      <c r="B230" s="57" t="s">
        <v>394</v>
      </c>
      <c r="C230" s="41">
        <v>2017</v>
      </c>
      <c r="D230" s="42" t="s">
        <v>350</v>
      </c>
      <c r="E230" s="43">
        <v>150</v>
      </c>
      <c r="F230" s="44">
        <v>7</v>
      </c>
      <c r="G230" s="45">
        <v>28.531870000000001</v>
      </c>
    </row>
    <row r="231" spans="1:7" s="64" customFormat="1" ht="31.5" x14ac:dyDescent="0.25">
      <c r="A231" s="68" t="s">
        <v>338</v>
      </c>
      <c r="B231" s="76" t="s">
        <v>395</v>
      </c>
      <c r="C231" s="41">
        <v>2017</v>
      </c>
      <c r="D231" s="42" t="s">
        <v>350</v>
      </c>
      <c r="E231" s="43">
        <v>460</v>
      </c>
      <c r="F231" s="44">
        <v>50</v>
      </c>
      <c r="G231" s="45">
        <v>253.25296</v>
      </c>
    </row>
    <row r="232" spans="1:7" s="64" customFormat="1" ht="31.5" x14ac:dyDescent="0.25">
      <c r="A232" s="68" t="s">
        <v>338</v>
      </c>
      <c r="B232" s="76" t="s">
        <v>396</v>
      </c>
      <c r="C232" s="41">
        <v>2017</v>
      </c>
      <c r="D232" s="42" t="s">
        <v>350</v>
      </c>
      <c r="E232" s="43">
        <v>840</v>
      </c>
      <c r="F232" s="44">
        <v>15</v>
      </c>
      <c r="G232" s="45">
        <v>298.20558999999997</v>
      </c>
    </row>
    <row r="233" spans="1:7" s="64" customFormat="1" ht="47.25" x14ac:dyDescent="0.25">
      <c r="A233" s="68" t="s">
        <v>338</v>
      </c>
      <c r="B233" s="76" t="s">
        <v>397</v>
      </c>
      <c r="C233" s="41">
        <v>2017</v>
      </c>
      <c r="D233" s="42" t="s">
        <v>350</v>
      </c>
      <c r="E233" s="43">
        <v>800</v>
      </c>
      <c r="F233" s="44">
        <v>55</v>
      </c>
      <c r="G233" s="45">
        <v>316.58172999999999</v>
      </c>
    </row>
    <row r="234" spans="1:7" s="64" customFormat="1" ht="31.5" x14ac:dyDescent="0.25">
      <c r="A234" s="68" t="s">
        <v>338</v>
      </c>
      <c r="B234" s="76" t="s">
        <v>398</v>
      </c>
      <c r="C234" s="41">
        <v>2017</v>
      </c>
      <c r="D234" s="42" t="s">
        <v>350</v>
      </c>
      <c r="E234" s="43">
        <v>330</v>
      </c>
      <c r="F234" s="44">
        <v>90</v>
      </c>
      <c r="G234" s="45">
        <v>182.04024999999999</v>
      </c>
    </row>
    <row r="235" spans="1:7" s="64" customFormat="1" ht="31.5" x14ac:dyDescent="0.25">
      <c r="A235" s="68" t="s">
        <v>338</v>
      </c>
      <c r="B235" s="76" t="s">
        <v>399</v>
      </c>
      <c r="C235" s="41">
        <v>2017</v>
      </c>
      <c r="D235" s="42" t="s">
        <v>350</v>
      </c>
      <c r="E235" s="43">
        <v>380</v>
      </c>
      <c r="F235" s="44">
        <v>10</v>
      </c>
      <c r="G235" s="45">
        <v>225.67178999999999</v>
      </c>
    </row>
    <row r="236" spans="1:7" s="64" customFormat="1" ht="31.5" x14ac:dyDescent="0.25">
      <c r="A236" s="68" t="s">
        <v>338</v>
      </c>
      <c r="B236" s="76" t="s">
        <v>400</v>
      </c>
      <c r="C236" s="41">
        <v>2017</v>
      </c>
      <c r="D236" s="42" t="s">
        <v>350</v>
      </c>
      <c r="E236" s="43">
        <v>430</v>
      </c>
      <c r="F236" s="44">
        <v>45</v>
      </c>
      <c r="G236" s="45">
        <v>238.99687</v>
      </c>
    </row>
    <row r="237" spans="1:7" s="64" customFormat="1" ht="63" x14ac:dyDescent="0.25">
      <c r="A237" s="68" t="s">
        <v>338</v>
      </c>
      <c r="B237" s="76" t="s">
        <v>401</v>
      </c>
      <c r="C237" s="41">
        <v>2017</v>
      </c>
      <c r="D237" s="42" t="s">
        <v>350</v>
      </c>
      <c r="E237" s="43">
        <v>40</v>
      </c>
      <c r="F237" s="44">
        <v>15</v>
      </c>
      <c r="G237" s="45">
        <v>28.195499999999999</v>
      </c>
    </row>
    <row r="238" spans="1:7" s="64" customFormat="1" ht="47.25" x14ac:dyDescent="0.25">
      <c r="A238" s="68" t="s">
        <v>338</v>
      </c>
      <c r="B238" s="76" t="s">
        <v>402</v>
      </c>
      <c r="C238" s="41">
        <v>2017</v>
      </c>
      <c r="D238" s="42" t="s">
        <v>350</v>
      </c>
      <c r="E238" s="43">
        <v>70</v>
      </c>
      <c r="F238" s="44">
        <v>15</v>
      </c>
      <c r="G238" s="45">
        <v>48.039409999999997</v>
      </c>
    </row>
    <row r="239" spans="1:7" s="64" customFormat="1" ht="47.25" x14ac:dyDescent="0.25">
      <c r="A239" s="68" t="s">
        <v>338</v>
      </c>
      <c r="B239" s="76" t="s">
        <v>403</v>
      </c>
      <c r="C239" s="41">
        <v>2017</v>
      </c>
      <c r="D239" s="42" t="s">
        <v>350</v>
      </c>
      <c r="E239" s="43">
        <v>2071</v>
      </c>
      <c r="F239" s="44">
        <v>180</v>
      </c>
      <c r="G239" s="45">
        <v>2891.4029999999998</v>
      </c>
    </row>
    <row r="240" spans="1:7" s="64" customFormat="1" ht="47.25" x14ac:dyDescent="0.25">
      <c r="A240" s="68" t="s">
        <v>338</v>
      </c>
      <c r="B240" s="76" t="s">
        <v>404</v>
      </c>
      <c r="C240" s="41">
        <v>2017</v>
      </c>
      <c r="D240" s="42" t="s">
        <v>350</v>
      </c>
      <c r="E240" s="43">
        <v>395</v>
      </c>
      <c r="F240" s="44">
        <v>90</v>
      </c>
      <c r="G240" s="45">
        <v>370.82499999999999</v>
      </c>
    </row>
    <row r="241" spans="1:7" s="64" customFormat="1" ht="47.25" x14ac:dyDescent="0.25">
      <c r="A241" s="68" t="s">
        <v>338</v>
      </c>
      <c r="B241" s="76" t="s">
        <v>405</v>
      </c>
      <c r="C241" s="41">
        <v>2017</v>
      </c>
      <c r="D241" s="42" t="s">
        <v>350</v>
      </c>
      <c r="E241" s="43">
        <v>120</v>
      </c>
      <c r="F241" s="44">
        <v>5</v>
      </c>
      <c r="G241" s="45">
        <v>50.69547</v>
      </c>
    </row>
    <row r="242" spans="1:7" s="64" customFormat="1" ht="63" x14ac:dyDescent="0.25">
      <c r="A242" s="68" t="s">
        <v>338</v>
      </c>
      <c r="B242" s="76" t="s">
        <v>406</v>
      </c>
      <c r="C242" s="41">
        <v>2017</v>
      </c>
      <c r="D242" s="42" t="s">
        <v>350</v>
      </c>
      <c r="E242" s="43">
        <v>1200</v>
      </c>
      <c r="F242" s="44">
        <v>75</v>
      </c>
      <c r="G242" s="45">
        <v>974.55417999999997</v>
      </c>
    </row>
    <row r="243" spans="1:7" s="64" customFormat="1" ht="47.25" x14ac:dyDescent="0.25">
      <c r="A243" s="68" t="s">
        <v>338</v>
      </c>
      <c r="B243" s="76" t="s">
        <v>407</v>
      </c>
      <c r="C243" s="41">
        <v>2017</v>
      </c>
      <c r="D243" s="42" t="s">
        <v>350</v>
      </c>
      <c r="E243" s="43">
        <v>118</v>
      </c>
      <c r="F243" s="44">
        <v>15</v>
      </c>
      <c r="G243" s="45">
        <v>69.957790000000003</v>
      </c>
    </row>
    <row r="244" spans="1:7" s="64" customFormat="1" ht="31.5" x14ac:dyDescent="0.25">
      <c r="A244" s="68" t="s">
        <v>338</v>
      </c>
      <c r="B244" s="76" t="s">
        <v>408</v>
      </c>
      <c r="C244" s="41">
        <v>2017</v>
      </c>
      <c r="D244" s="42">
        <v>0.4</v>
      </c>
      <c r="E244" s="43">
        <v>191</v>
      </c>
      <c r="F244" s="44">
        <v>6</v>
      </c>
      <c r="G244" s="45">
        <v>121.65466000000001</v>
      </c>
    </row>
    <row r="245" spans="1:7" s="64" customFormat="1" ht="31.5" x14ac:dyDescent="0.25">
      <c r="A245" s="68" t="s">
        <v>338</v>
      </c>
      <c r="B245" s="76" t="s">
        <v>409</v>
      </c>
      <c r="C245" s="41">
        <v>2017</v>
      </c>
      <c r="D245" s="42">
        <v>0.4</v>
      </c>
      <c r="E245" s="43">
        <v>58</v>
      </c>
      <c r="F245" s="44">
        <v>7</v>
      </c>
      <c r="G245" s="45">
        <v>59.504849999999998</v>
      </c>
    </row>
    <row r="246" spans="1:7" s="64" customFormat="1" ht="31.5" x14ac:dyDescent="0.25">
      <c r="A246" s="68" t="s">
        <v>338</v>
      </c>
      <c r="B246" s="76" t="s">
        <v>1050</v>
      </c>
      <c r="C246" s="41">
        <v>2017</v>
      </c>
      <c r="D246" s="42">
        <v>0.4</v>
      </c>
      <c r="E246" s="43">
        <v>191</v>
      </c>
      <c r="F246" s="44">
        <v>6</v>
      </c>
      <c r="G246" s="45">
        <v>113.07525</v>
      </c>
    </row>
    <row r="247" spans="1:7" s="64" customFormat="1" ht="47.25" x14ac:dyDescent="0.25">
      <c r="A247" s="68" t="s">
        <v>338</v>
      </c>
      <c r="B247" s="76" t="s">
        <v>1051</v>
      </c>
      <c r="C247" s="41">
        <v>2017</v>
      </c>
      <c r="D247" s="42">
        <v>0.4</v>
      </c>
      <c r="E247" s="43">
        <v>239</v>
      </c>
      <c r="F247" s="44">
        <v>15</v>
      </c>
      <c r="G247" s="45">
        <v>81.570220000000006</v>
      </c>
    </row>
    <row r="248" spans="1:7" s="64" customFormat="1" ht="31.5" x14ac:dyDescent="0.25">
      <c r="A248" s="68" t="s">
        <v>338</v>
      </c>
      <c r="B248" s="40" t="s">
        <v>410</v>
      </c>
      <c r="C248" s="41">
        <v>2017</v>
      </c>
      <c r="D248" s="42">
        <v>0.4</v>
      </c>
      <c r="E248" s="43">
        <v>146</v>
      </c>
      <c r="F248" s="44">
        <v>15</v>
      </c>
      <c r="G248" s="45">
        <v>25.436</v>
      </c>
    </row>
    <row r="249" spans="1:7" s="64" customFormat="1" ht="31.5" x14ac:dyDescent="0.25">
      <c r="A249" s="68" t="s">
        <v>338</v>
      </c>
      <c r="B249" s="40" t="s">
        <v>411</v>
      </c>
      <c r="C249" s="41">
        <v>2017</v>
      </c>
      <c r="D249" s="42">
        <v>0.4</v>
      </c>
      <c r="E249" s="43">
        <v>194</v>
      </c>
      <c r="F249" s="44">
        <v>7</v>
      </c>
      <c r="G249" s="45">
        <v>89.391350000000003</v>
      </c>
    </row>
    <row r="250" spans="1:7" s="64" customFormat="1" ht="31.5" x14ac:dyDescent="0.25">
      <c r="A250" s="68" t="s">
        <v>338</v>
      </c>
      <c r="B250" s="40" t="s">
        <v>412</v>
      </c>
      <c r="C250" s="41">
        <v>2017</v>
      </c>
      <c r="D250" s="42">
        <v>0.4</v>
      </c>
      <c r="E250" s="43">
        <v>130</v>
      </c>
      <c r="F250" s="44">
        <v>15</v>
      </c>
      <c r="G250" s="45">
        <v>72.376490000000004</v>
      </c>
    </row>
    <row r="251" spans="1:7" s="64" customFormat="1" ht="31.5" x14ac:dyDescent="0.25">
      <c r="A251" s="68" t="s">
        <v>338</v>
      </c>
      <c r="B251" s="40" t="s">
        <v>413</v>
      </c>
      <c r="C251" s="41">
        <v>2017</v>
      </c>
      <c r="D251" s="42">
        <v>0.4</v>
      </c>
      <c r="E251" s="43">
        <v>250</v>
      </c>
      <c r="F251" s="44">
        <v>15</v>
      </c>
      <c r="G251" s="45">
        <v>163.36850000000001</v>
      </c>
    </row>
    <row r="252" spans="1:7" s="64" customFormat="1" ht="31.5" x14ac:dyDescent="0.25">
      <c r="A252" s="68" t="s">
        <v>338</v>
      </c>
      <c r="B252" s="40" t="s">
        <v>414</v>
      </c>
      <c r="C252" s="41">
        <v>2017</v>
      </c>
      <c r="D252" s="42">
        <v>0.4</v>
      </c>
      <c r="E252" s="43">
        <v>239</v>
      </c>
      <c r="F252" s="44">
        <v>10</v>
      </c>
      <c r="G252" s="45">
        <v>129.06001000000001</v>
      </c>
    </row>
    <row r="253" spans="1:7" s="64" customFormat="1" ht="31.5" x14ac:dyDescent="0.25">
      <c r="A253" s="68" t="s">
        <v>338</v>
      </c>
      <c r="B253" s="40" t="s">
        <v>415</v>
      </c>
      <c r="C253" s="41">
        <v>2017</v>
      </c>
      <c r="D253" s="46">
        <v>10</v>
      </c>
      <c r="E253" s="43">
        <v>32</v>
      </c>
      <c r="F253" s="44">
        <v>200</v>
      </c>
      <c r="G253" s="45">
        <v>42.363549999999996</v>
      </c>
    </row>
    <row r="254" spans="1:7" s="64" customFormat="1" ht="31.5" x14ac:dyDescent="0.25">
      <c r="A254" s="68" t="s">
        <v>338</v>
      </c>
      <c r="B254" s="40" t="s">
        <v>416</v>
      </c>
      <c r="C254" s="41">
        <v>2017</v>
      </c>
      <c r="D254" s="46">
        <v>10</v>
      </c>
      <c r="E254" s="43">
        <v>262</v>
      </c>
      <c r="F254" s="44">
        <v>85</v>
      </c>
      <c r="G254" s="45">
        <v>279.69087999999999</v>
      </c>
    </row>
    <row r="255" spans="1:7" s="64" customFormat="1" ht="31.5" x14ac:dyDescent="0.25">
      <c r="A255" s="68" t="s">
        <v>338</v>
      </c>
      <c r="B255" s="40" t="s">
        <v>417</v>
      </c>
      <c r="C255" s="41">
        <v>2017</v>
      </c>
      <c r="D255" s="42" t="s">
        <v>361</v>
      </c>
      <c r="E255" s="43">
        <v>120</v>
      </c>
      <c r="F255" s="44">
        <v>6</v>
      </c>
      <c r="G255" s="45">
        <v>126.30661000000001</v>
      </c>
    </row>
    <row r="256" spans="1:7" s="64" customFormat="1" ht="47.25" x14ac:dyDescent="0.25">
      <c r="A256" s="68" t="s">
        <v>338</v>
      </c>
      <c r="B256" s="76" t="s">
        <v>1052</v>
      </c>
      <c r="C256" s="41">
        <v>2017</v>
      </c>
      <c r="D256" s="42">
        <v>0.4</v>
      </c>
      <c r="E256" s="43">
        <v>36</v>
      </c>
      <c r="F256" s="44">
        <v>5</v>
      </c>
      <c r="G256" s="45">
        <v>32.996000000000002</v>
      </c>
    </row>
    <row r="257" spans="1:7" s="64" customFormat="1" ht="31.5" x14ac:dyDescent="0.25">
      <c r="A257" s="68" t="s">
        <v>338</v>
      </c>
      <c r="B257" s="76" t="s">
        <v>418</v>
      </c>
      <c r="C257" s="41">
        <v>2017</v>
      </c>
      <c r="D257" s="42" t="s">
        <v>350</v>
      </c>
      <c r="E257" s="43">
        <v>36</v>
      </c>
      <c r="F257" s="44">
        <v>5</v>
      </c>
      <c r="G257" s="45">
        <v>19.182919999999999</v>
      </c>
    </row>
    <row r="258" spans="1:7" s="64" customFormat="1" ht="63" x14ac:dyDescent="0.25">
      <c r="A258" s="68" t="s">
        <v>338</v>
      </c>
      <c r="B258" s="76" t="s">
        <v>419</v>
      </c>
      <c r="C258" s="41">
        <v>2017</v>
      </c>
      <c r="D258" s="42" t="s">
        <v>350</v>
      </c>
      <c r="E258" s="43">
        <v>45</v>
      </c>
      <c r="F258" s="44">
        <v>7.0000000000000007E-2</v>
      </c>
      <c r="G258" s="45">
        <v>25.488029999999998</v>
      </c>
    </row>
    <row r="259" spans="1:7" s="64" customFormat="1" ht="63" x14ac:dyDescent="0.25">
      <c r="A259" s="68" t="s">
        <v>338</v>
      </c>
      <c r="B259" s="76" t="s">
        <v>420</v>
      </c>
      <c r="C259" s="41">
        <v>2017</v>
      </c>
      <c r="D259" s="42" t="s">
        <v>350</v>
      </c>
      <c r="E259" s="43">
        <v>125</v>
      </c>
      <c r="F259" s="44">
        <v>7.0000000000000007E-2</v>
      </c>
      <c r="G259" s="45">
        <v>56.739910000000002</v>
      </c>
    </row>
    <row r="260" spans="1:7" s="64" customFormat="1" ht="63" x14ac:dyDescent="0.25">
      <c r="A260" s="68" t="s">
        <v>338</v>
      </c>
      <c r="B260" s="76" t="s">
        <v>421</v>
      </c>
      <c r="C260" s="41">
        <v>2017</v>
      </c>
      <c r="D260" s="42" t="s">
        <v>350</v>
      </c>
      <c r="E260" s="43">
        <v>42</v>
      </c>
      <c r="F260" s="44">
        <v>7.0000000000000007E-2</v>
      </c>
      <c r="G260" s="45">
        <v>24.89086</v>
      </c>
    </row>
    <row r="261" spans="1:7" s="64" customFormat="1" ht="47.25" x14ac:dyDescent="0.25">
      <c r="A261" s="68" t="s">
        <v>338</v>
      </c>
      <c r="B261" s="76" t="s">
        <v>422</v>
      </c>
      <c r="C261" s="41">
        <v>2017</v>
      </c>
      <c r="D261" s="42" t="s">
        <v>350</v>
      </c>
      <c r="E261" s="43">
        <v>125</v>
      </c>
      <c r="F261" s="44">
        <v>50</v>
      </c>
      <c r="G261" s="45">
        <v>146.2569</v>
      </c>
    </row>
    <row r="262" spans="1:7" s="64" customFormat="1" ht="47.25" x14ac:dyDescent="0.25">
      <c r="A262" s="68" t="s">
        <v>338</v>
      </c>
      <c r="B262" s="76" t="s">
        <v>423</v>
      </c>
      <c r="C262" s="41">
        <v>2017</v>
      </c>
      <c r="D262" s="42" t="s">
        <v>350</v>
      </c>
      <c r="E262" s="43">
        <v>60</v>
      </c>
      <c r="F262" s="44">
        <v>5</v>
      </c>
      <c r="G262" s="45">
        <v>51.110849999999999</v>
      </c>
    </row>
    <row r="263" spans="1:7" s="64" customFormat="1" ht="63" x14ac:dyDescent="0.25">
      <c r="A263" s="68" t="s">
        <v>338</v>
      </c>
      <c r="B263" s="76" t="s">
        <v>424</v>
      </c>
      <c r="C263" s="41">
        <v>2017</v>
      </c>
      <c r="D263" s="42" t="s">
        <v>350</v>
      </c>
      <c r="E263" s="43">
        <v>35</v>
      </c>
      <c r="F263" s="44">
        <v>7</v>
      </c>
      <c r="G263" s="45">
        <v>23.418489999999998</v>
      </c>
    </row>
    <row r="264" spans="1:7" s="64" customFormat="1" ht="63" x14ac:dyDescent="0.25">
      <c r="A264" s="68" t="s">
        <v>338</v>
      </c>
      <c r="B264" s="76" t="s">
        <v>425</v>
      </c>
      <c r="C264" s="41">
        <v>2017</v>
      </c>
      <c r="D264" s="42" t="s">
        <v>350</v>
      </c>
      <c r="E264" s="43">
        <v>250</v>
      </c>
      <c r="F264" s="44">
        <v>10</v>
      </c>
      <c r="G264" s="45">
        <v>166.95357000000001</v>
      </c>
    </row>
    <row r="265" spans="1:7" s="64" customFormat="1" ht="47.25" x14ac:dyDescent="0.25">
      <c r="A265" s="68" t="s">
        <v>338</v>
      </c>
      <c r="B265" s="76" t="s">
        <v>426</v>
      </c>
      <c r="C265" s="41">
        <v>2017</v>
      </c>
      <c r="D265" s="42" t="s">
        <v>350</v>
      </c>
      <c r="E265" s="43">
        <v>97</v>
      </c>
      <c r="F265" s="44">
        <v>6</v>
      </c>
      <c r="G265" s="45">
        <v>89.308449999999993</v>
      </c>
    </row>
    <row r="266" spans="1:7" s="64" customFormat="1" ht="63" x14ac:dyDescent="0.25">
      <c r="A266" s="68" t="s">
        <v>338</v>
      </c>
      <c r="B266" s="76" t="s">
        <v>1053</v>
      </c>
      <c r="C266" s="41">
        <v>2017</v>
      </c>
      <c r="D266" s="42" t="s">
        <v>350</v>
      </c>
      <c r="E266" s="43">
        <v>30</v>
      </c>
      <c r="F266" s="44">
        <v>14</v>
      </c>
      <c r="G266" s="45">
        <v>19.259589999999999</v>
      </c>
    </row>
    <row r="267" spans="1:7" s="64" customFormat="1" ht="47.25" x14ac:dyDescent="0.25">
      <c r="A267" s="68" t="s">
        <v>338</v>
      </c>
      <c r="B267" s="76" t="s">
        <v>427</v>
      </c>
      <c r="C267" s="41">
        <v>2017</v>
      </c>
      <c r="D267" s="42" t="s">
        <v>350</v>
      </c>
      <c r="E267" s="43">
        <v>80</v>
      </c>
      <c r="F267" s="44">
        <v>7</v>
      </c>
      <c r="G267" s="45">
        <v>75.112889999999993</v>
      </c>
    </row>
    <row r="268" spans="1:7" s="64" customFormat="1" ht="47.25" x14ac:dyDescent="0.25">
      <c r="A268" s="68" t="s">
        <v>338</v>
      </c>
      <c r="B268" s="76" t="s">
        <v>428</v>
      </c>
      <c r="C268" s="41">
        <v>2017</v>
      </c>
      <c r="D268" s="42" t="s">
        <v>350</v>
      </c>
      <c r="E268" s="43">
        <v>45</v>
      </c>
      <c r="F268" s="44">
        <v>3</v>
      </c>
      <c r="G268" s="45">
        <v>15.67728</v>
      </c>
    </row>
    <row r="269" spans="1:7" s="64" customFormat="1" ht="47.25" x14ac:dyDescent="0.25">
      <c r="A269" s="68" t="s">
        <v>338</v>
      </c>
      <c r="B269" s="76" t="s">
        <v>429</v>
      </c>
      <c r="C269" s="41">
        <v>2017</v>
      </c>
      <c r="D269" s="42" t="s">
        <v>350</v>
      </c>
      <c r="E269" s="43">
        <v>250</v>
      </c>
      <c r="F269" s="44">
        <v>5</v>
      </c>
      <c r="G269" s="45">
        <v>198.41695999999999</v>
      </c>
    </row>
    <row r="270" spans="1:7" s="64" customFormat="1" ht="47.25" x14ac:dyDescent="0.25">
      <c r="A270" s="68" t="s">
        <v>338</v>
      </c>
      <c r="B270" s="76" t="s">
        <v>430</v>
      </c>
      <c r="C270" s="41">
        <v>2017</v>
      </c>
      <c r="D270" s="42" t="s">
        <v>350</v>
      </c>
      <c r="E270" s="43">
        <v>45</v>
      </c>
      <c r="F270" s="44">
        <v>5</v>
      </c>
      <c r="G270" s="45">
        <v>35.069949999999999</v>
      </c>
    </row>
    <row r="271" spans="1:7" s="64" customFormat="1" ht="51.75" x14ac:dyDescent="0.25">
      <c r="A271" s="68" t="s">
        <v>338</v>
      </c>
      <c r="B271" s="77" t="s">
        <v>1054</v>
      </c>
      <c r="C271" s="41">
        <v>2017</v>
      </c>
      <c r="D271" s="42" t="s">
        <v>350</v>
      </c>
      <c r="E271" s="43">
        <v>54</v>
      </c>
      <c r="F271" s="44">
        <v>10</v>
      </c>
      <c r="G271" s="45">
        <v>54.0976</v>
      </c>
    </row>
    <row r="272" spans="1:7" s="64" customFormat="1" ht="63" x14ac:dyDescent="0.25">
      <c r="A272" s="68" t="s">
        <v>338</v>
      </c>
      <c r="B272" s="76" t="s">
        <v>1055</v>
      </c>
      <c r="C272" s="41">
        <v>2017</v>
      </c>
      <c r="D272" s="42" t="s">
        <v>350</v>
      </c>
      <c r="E272" s="43">
        <v>200</v>
      </c>
      <c r="F272" s="44">
        <v>15</v>
      </c>
      <c r="G272" s="45">
        <v>75.997640000000004</v>
      </c>
    </row>
    <row r="273" spans="1:7" s="64" customFormat="1" ht="78.75" x14ac:dyDescent="0.25">
      <c r="A273" s="68" t="s">
        <v>338</v>
      </c>
      <c r="B273" s="76" t="s">
        <v>1056</v>
      </c>
      <c r="C273" s="41">
        <v>2017</v>
      </c>
      <c r="D273" s="42" t="s">
        <v>350</v>
      </c>
      <c r="E273" s="43">
        <v>270</v>
      </c>
      <c r="F273" s="44">
        <v>15</v>
      </c>
      <c r="G273" s="45">
        <v>61.123959999999997</v>
      </c>
    </row>
    <row r="274" spans="1:7" s="64" customFormat="1" ht="63" x14ac:dyDescent="0.25">
      <c r="A274" s="68" t="s">
        <v>338</v>
      </c>
      <c r="B274" s="76" t="s">
        <v>1057</v>
      </c>
      <c r="C274" s="41">
        <v>2017</v>
      </c>
      <c r="D274" s="42" t="s">
        <v>350</v>
      </c>
      <c r="E274" s="43">
        <v>180</v>
      </c>
      <c r="F274" s="44">
        <v>4.5</v>
      </c>
      <c r="G274" s="45">
        <v>139.16331</v>
      </c>
    </row>
    <row r="275" spans="1:7" s="64" customFormat="1" ht="78.75" x14ac:dyDescent="0.25">
      <c r="A275" s="68" t="s">
        <v>338</v>
      </c>
      <c r="B275" s="76" t="s">
        <v>1058</v>
      </c>
      <c r="C275" s="41">
        <v>2017</v>
      </c>
      <c r="D275" s="42" t="s">
        <v>350</v>
      </c>
      <c r="E275" s="43">
        <v>90</v>
      </c>
      <c r="F275" s="44">
        <v>5</v>
      </c>
      <c r="G275" s="45">
        <v>63.716949999999997</v>
      </c>
    </row>
    <row r="276" spans="1:7" s="64" customFormat="1" ht="78.75" x14ac:dyDescent="0.25">
      <c r="A276" s="68" t="s">
        <v>338</v>
      </c>
      <c r="B276" s="76" t="s">
        <v>1059</v>
      </c>
      <c r="C276" s="41">
        <v>2017</v>
      </c>
      <c r="D276" s="42" t="s">
        <v>350</v>
      </c>
      <c r="E276" s="43">
        <v>100</v>
      </c>
      <c r="F276" s="44">
        <v>5</v>
      </c>
      <c r="G276" s="45">
        <v>77.495559999999998</v>
      </c>
    </row>
    <row r="277" spans="1:7" s="64" customFormat="1" ht="78.75" x14ac:dyDescent="0.25">
      <c r="A277" s="68" t="s">
        <v>338</v>
      </c>
      <c r="B277" s="76" t="s">
        <v>1060</v>
      </c>
      <c r="C277" s="41">
        <v>2017</v>
      </c>
      <c r="D277" s="42" t="s">
        <v>350</v>
      </c>
      <c r="E277" s="43">
        <v>75</v>
      </c>
      <c r="F277" s="44">
        <v>5.2</v>
      </c>
      <c r="G277" s="45">
        <v>39.511769999999999</v>
      </c>
    </row>
    <row r="278" spans="1:7" s="64" customFormat="1" ht="63" x14ac:dyDescent="0.25">
      <c r="A278" s="68" t="s">
        <v>338</v>
      </c>
      <c r="B278" s="76" t="s">
        <v>1061</v>
      </c>
      <c r="C278" s="41">
        <v>2017</v>
      </c>
      <c r="D278" s="42" t="s">
        <v>350</v>
      </c>
      <c r="E278" s="43">
        <v>500</v>
      </c>
      <c r="F278" s="44">
        <v>5</v>
      </c>
      <c r="G278" s="45">
        <v>351.81702000000001</v>
      </c>
    </row>
    <row r="279" spans="1:7" s="64" customFormat="1" ht="63" x14ac:dyDescent="0.25">
      <c r="A279" s="68" t="s">
        <v>338</v>
      </c>
      <c r="B279" s="40" t="s">
        <v>1062</v>
      </c>
      <c r="C279" s="41">
        <v>2017</v>
      </c>
      <c r="D279" s="42" t="s">
        <v>350</v>
      </c>
      <c r="E279" s="43">
        <v>721</v>
      </c>
      <c r="F279" s="44">
        <v>28</v>
      </c>
      <c r="G279" s="45">
        <v>445.19398999999999</v>
      </c>
    </row>
    <row r="280" spans="1:7" s="64" customFormat="1" ht="78.75" x14ac:dyDescent="0.25">
      <c r="A280" s="68" t="s">
        <v>338</v>
      </c>
      <c r="B280" s="76" t="s">
        <v>1063</v>
      </c>
      <c r="C280" s="41">
        <v>2017</v>
      </c>
      <c r="D280" s="42" t="s">
        <v>350</v>
      </c>
      <c r="E280" s="43">
        <v>40</v>
      </c>
      <c r="F280" s="44">
        <v>14</v>
      </c>
      <c r="G280" s="45">
        <v>88.685820000000007</v>
      </c>
    </row>
    <row r="281" spans="1:7" s="64" customFormat="1" ht="47.25" x14ac:dyDescent="0.25">
      <c r="A281" s="68" t="s">
        <v>338</v>
      </c>
      <c r="B281" s="76" t="s">
        <v>1064</v>
      </c>
      <c r="C281" s="41">
        <v>2017</v>
      </c>
      <c r="D281" s="42" t="s">
        <v>350</v>
      </c>
      <c r="E281" s="43">
        <v>210</v>
      </c>
      <c r="F281" s="44">
        <v>10</v>
      </c>
      <c r="G281" s="45">
        <v>204.24664999999999</v>
      </c>
    </row>
    <row r="282" spans="1:7" s="64" customFormat="1" ht="63" x14ac:dyDescent="0.25">
      <c r="A282" s="68" t="s">
        <v>338</v>
      </c>
      <c r="B282" s="76" t="s">
        <v>1065</v>
      </c>
      <c r="C282" s="41">
        <v>2017</v>
      </c>
      <c r="D282" s="42" t="s">
        <v>350</v>
      </c>
      <c r="E282" s="43">
        <v>870</v>
      </c>
      <c r="F282" s="44">
        <v>4.5</v>
      </c>
      <c r="G282" s="45">
        <v>558.10769000000005</v>
      </c>
    </row>
    <row r="283" spans="1:7" s="64" customFormat="1" ht="47.25" x14ac:dyDescent="0.25">
      <c r="A283" s="68" t="s">
        <v>338</v>
      </c>
      <c r="B283" s="76" t="s">
        <v>431</v>
      </c>
      <c r="C283" s="41">
        <v>2018</v>
      </c>
      <c r="D283" s="42" t="s">
        <v>350</v>
      </c>
      <c r="E283" s="43">
        <v>50</v>
      </c>
      <c r="F283" s="44">
        <v>15</v>
      </c>
      <c r="G283" s="45">
        <v>7.8212700000000002</v>
      </c>
    </row>
    <row r="284" spans="1:7" s="64" customFormat="1" ht="47.25" x14ac:dyDescent="0.25">
      <c r="A284" s="68" t="s">
        <v>338</v>
      </c>
      <c r="B284" s="76" t="s">
        <v>432</v>
      </c>
      <c r="C284" s="41">
        <v>2018</v>
      </c>
      <c r="D284" s="42" t="s">
        <v>350</v>
      </c>
      <c r="E284" s="43">
        <v>900</v>
      </c>
      <c r="F284" s="44">
        <v>135</v>
      </c>
      <c r="G284" s="45">
        <v>1235.0156100000002</v>
      </c>
    </row>
    <row r="285" spans="1:7" s="64" customFormat="1" ht="31.5" x14ac:dyDescent="0.25">
      <c r="A285" s="68" t="s">
        <v>338</v>
      </c>
      <c r="B285" s="40" t="s">
        <v>433</v>
      </c>
      <c r="C285" s="41">
        <v>2018</v>
      </c>
      <c r="D285" s="42">
        <v>0.4</v>
      </c>
      <c r="E285" s="43">
        <v>75</v>
      </c>
      <c r="F285" s="44">
        <v>15</v>
      </c>
      <c r="G285" s="45">
        <v>53.066380000000002</v>
      </c>
    </row>
    <row r="286" spans="1:7" s="64" customFormat="1" ht="31.5" x14ac:dyDescent="0.25">
      <c r="A286" s="68" t="s">
        <v>338</v>
      </c>
      <c r="B286" s="40" t="s">
        <v>434</v>
      </c>
      <c r="C286" s="41">
        <v>2018</v>
      </c>
      <c r="D286" s="46">
        <v>10</v>
      </c>
      <c r="E286" s="43">
        <v>26</v>
      </c>
      <c r="F286" s="44">
        <v>15</v>
      </c>
      <c r="G286" s="45">
        <v>55.66986</v>
      </c>
    </row>
    <row r="287" spans="1:7" s="64" customFormat="1" ht="31.5" x14ac:dyDescent="0.25">
      <c r="A287" s="68" t="s">
        <v>338</v>
      </c>
      <c r="B287" s="40" t="s">
        <v>435</v>
      </c>
      <c r="C287" s="41">
        <v>2018</v>
      </c>
      <c r="D287" s="42">
        <v>0.4</v>
      </c>
      <c r="E287" s="43">
        <v>43</v>
      </c>
      <c r="F287" s="44">
        <v>15</v>
      </c>
      <c r="G287" s="45">
        <v>20.296959999999999</v>
      </c>
    </row>
    <row r="288" spans="1:7" s="64" customFormat="1" ht="47.25" x14ac:dyDescent="0.25">
      <c r="A288" s="68" t="s">
        <v>338</v>
      </c>
      <c r="B288" s="40" t="s">
        <v>436</v>
      </c>
      <c r="C288" s="41">
        <v>2018</v>
      </c>
      <c r="D288" s="42">
        <v>0.4</v>
      </c>
      <c r="E288" s="43">
        <v>330</v>
      </c>
      <c r="F288" s="44">
        <v>15</v>
      </c>
      <c r="G288" s="45">
        <v>118.42314</v>
      </c>
    </row>
    <row r="289" spans="1:7" s="64" customFormat="1" ht="31.5" x14ac:dyDescent="0.25">
      <c r="A289" s="68" t="s">
        <v>338</v>
      </c>
      <c r="B289" s="40" t="s">
        <v>437</v>
      </c>
      <c r="C289" s="41">
        <v>2018</v>
      </c>
      <c r="D289" s="42">
        <v>0.4</v>
      </c>
      <c r="E289" s="43">
        <v>272</v>
      </c>
      <c r="F289" s="44">
        <v>15</v>
      </c>
      <c r="G289" s="45">
        <v>65.014219999999995</v>
      </c>
    </row>
    <row r="290" spans="1:7" s="64" customFormat="1" ht="47.25" x14ac:dyDescent="0.25">
      <c r="A290" s="68" t="s">
        <v>338</v>
      </c>
      <c r="B290" s="76" t="s">
        <v>438</v>
      </c>
      <c r="C290" s="41">
        <v>2018</v>
      </c>
      <c r="D290" s="42">
        <v>0.4</v>
      </c>
      <c r="E290" s="43">
        <v>350</v>
      </c>
      <c r="F290" s="44">
        <v>8</v>
      </c>
      <c r="G290" s="45">
        <v>129.34028000000001</v>
      </c>
    </row>
    <row r="291" spans="1:7" s="64" customFormat="1" ht="31.5" x14ac:dyDescent="0.25">
      <c r="A291" s="68" t="s">
        <v>338</v>
      </c>
      <c r="B291" s="40" t="s">
        <v>439</v>
      </c>
      <c r="C291" s="41">
        <v>2018</v>
      </c>
      <c r="D291" s="42">
        <v>0.4</v>
      </c>
      <c r="E291" s="43">
        <v>25</v>
      </c>
      <c r="F291" s="44">
        <v>15</v>
      </c>
      <c r="G291" s="45">
        <v>11.972860000000001</v>
      </c>
    </row>
    <row r="292" spans="1:7" s="64" customFormat="1" ht="31.5" x14ac:dyDescent="0.25">
      <c r="A292" s="68" t="s">
        <v>338</v>
      </c>
      <c r="B292" s="40" t="s">
        <v>440</v>
      </c>
      <c r="C292" s="41">
        <v>2018</v>
      </c>
      <c r="D292" s="42">
        <v>0.4</v>
      </c>
      <c r="E292" s="43">
        <v>165</v>
      </c>
      <c r="F292" s="44">
        <v>15</v>
      </c>
      <c r="G292" s="45">
        <v>85.323570000000004</v>
      </c>
    </row>
    <row r="293" spans="1:7" s="64" customFormat="1" ht="31.5" x14ac:dyDescent="0.25">
      <c r="A293" s="68" t="s">
        <v>338</v>
      </c>
      <c r="B293" s="40" t="s">
        <v>441</v>
      </c>
      <c r="C293" s="41">
        <v>2018</v>
      </c>
      <c r="D293" s="42">
        <v>0.4</v>
      </c>
      <c r="E293" s="43">
        <v>175</v>
      </c>
      <c r="F293" s="44">
        <v>10</v>
      </c>
      <c r="G293" s="45">
        <v>95.969610000000003</v>
      </c>
    </row>
    <row r="294" spans="1:7" s="64" customFormat="1" ht="31.5" x14ac:dyDescent="0.25">
      <c r="A294" s="68" t="s">
        <v>338</v>
      </c>
      <c r="B294" s="40" t="s">
        <v>442</v>
      </c>
      <c r="C294" s="41">
        <v>2018</v>
      </c>
      <c r="D294" s="42">
        <v>0.4</v>
      </c>
      <c r="E294" s="43">
        <v>30</v>
      </c>
      <c r="F294" s="44">
        <v>6</v>
      </c>
      <c r="G294" s="45">
        <v>17.391190000000002</v>
      </c>
    </row>
    <row r="295" spans="1:7" s="64" customFormat="1" ht="31.5" x14ac:dyDescent="0.25">
      <c r="A295" s="68" t="s">
        <v>338</v>
      </c>
      <c r="B295" s="40" t="s">
        <v>443</v>
      </c>
      <c r="C295" s="41">
        <v>2018</v>
      </c>
      <c r="D295" s="42">
        <v>0.4</v>
      </c>
      <c r="E295" s="43">
        <v>125</v>
      </c>
      <c r="F295" s="44">
        <v>5</v>
      </c>
      <c r="G295" s="45">
        <v>78.379739999999998</v>
      </c>
    </row>
    <row r="296" spans="1:7" s="64" customFormat="1" ht="31.5" x14ac:dyDescent="0.25">
      <c r="A296" s="68" t="s">
        <v>338</v>
      </c>
      <c r="B296" s="40" t="s">
        <v>444</v>
      </c>
      <c r="C296" s="41">
        <v>2018</v>
      </c>
      <c r="D296" s="42">
        <v>0.4</v>
      </c>
      <c r="E296" s="43">
        <v>60</v>
      </c>
      <c r="F296" s="44">
        <v>15</v>
      </c>
      <c r="G296" s="45">
        <v>66.454980000000006</v>
      </c>
    </row>
    <row r="297" spans="1:7" s="64" customFormat="1" ht="31.5" x14ac:dyDescent="0.25">
      <c r="A297" s="68" t="s">
        <v>338</v>
      </c>
      <c r="B297" s="40" t="s">
        <v>445</v>
      </c>
      <c r="C297" s="41">
        <v>2018</v>
      </c>
      <c r="D297" s="42">
        <v>0.4</v>
      </c>
      <c r="E297" s="43">
        <v>120</v>
      </c>
      <c r="F297" s="44">
        <v>5</v>
      </c>
      <c r="G297" s="45">
        <v>111.7389</v>
      </c>
    </row>
    <row r="298" spans="1:7" s="64" customFormat="1" ht="31.5" x14ac:dyDescent="0.25">
      <c r="A298" s="68" t="s">
        <v>338</v>
      </c>
      <c r="B298" s="40" t="s">
        <v>446</v>
      </c>
      <c r="C298" s="41">
        <v>2018</v>
      </c>
      <c r="D298" s="46">
        <v>10</v>
      </c>
      <c r="E298" s="43">
        <v>40</v>
      </c>
      <c r="F298" s="44">
        <v>150</v>
      </c>
      <c r="G298" s="45">
        <v>109.54823</v>
      </c>
    </row>
    <row r="299" spans="1:7" s="64" customFormat="1" ht="47.25" x14ac:dyDescent="0.25">
      <c r="A299" s="68" t="s">
        <v>338</v>
      </c>
      <c r="B299" s="76" t="s">
        <v>447</v>
      </c>
      <c r="C299" s="41">
        <v>2018</v>
      </c>
      <c r="D299" s="46">
        <v>6</v>
      </c>
      <c r="E299" s="43">
        <v>281</v>
      </c>
      <c r="F299" s="44">
        <v>30</v>
      </c>
      <c r="G299" s="45">
        <v>480.67887000000002</v>
      </c>
    </row>
    <row r="300" spans="1:7" s="64" customFormat="1" ht="47.25" x14ac:dyDescent="0.25">
      <c r="A300" s="68" t="s">
        <v>338</v>
      </c>
      <c r="B300" s="76" t="s">
        <v>448</v>
      </c>
      <c r="C300" s="41">
        <v>2018</v>
      </c>
      <c r="D300" s="46">
        <v>10</v>
      </c>
      <c r="E300" s="43">
        <v>120</v>
      </c>
      <c r="F300" s="44">
        <v>260</v>
      </c>
      <c r="G300" s="45">
        <v>304.04496999999998</v>
      </c>
    </row>
    <row r="301" spans="1:7" s="64" customFormat="1" ht="47.25" x14ac:dyDescent="0.25">
      <c r="A301" s="68" t="s">
        <v>338</v>
      </c>
      <c r="B301" s="76" t="s">
        <v>449</v>
      </c>
      <c r="C301" s="41">
        <v>2018</v>
      </c>
      <c r="D301" s="46">
        <v>10</v>
      </c>
      <c r="E301" s="43">
        <v>70</v>
      </c>
      <c r="F301" s="44">
        <v>220</v>
      </c>
      <c r="G301" s="45">
        <v>196.47072</v>
      </c>
    </row>
    <row r="302" spans="1:7" s="64" customFormat="1" ht="31.5" x14ac:dyDescent="0.25">
      <c r="A302" s="68" t="s">
        <v>338</v>
      </c>
      <c r="B302" s="40" t="s">
        <v>450</v>
      </c>
      <c r="C302" s="41">
        <v>2018</v>
      </c>
      <c r="D302" s="42">
        <v>0.4</v>
      </c>
      <c r="E302" s="43">
        <v>70</v>
      </c>
      <c r="F302" s="44">
        <v>14</v>
      </c>
      <c r="G302" s="45">
        <v>29.8813</v>
      </c>
    </row>
    <row r="303" spans="1:7" s="64" customFormat="1" ht="31.5" x14ac:dyDescent="0.25">
      <c r="A303" s="68" t="s">
        <v>338</v>
      </c>
      <c r="B303" s="40" t="s">
        <v>451</v>
      </c>
      <c r="C303" s="41">
        <v>2018</v>
      </c>
      <c r="D303" s="42">
        <v>0.4</v>
      </c>
      <c r="E303" s="43">
        <v>239</v>
      </c>
      <c r="F303" s="44">
        <v>5</v>
      </c>
      <c r="G303" s="45">
        <v>98.606279999999998</v>
      </c>
    </row>
    <row r="304" spans="1:7" s="64" customFormat="1" ht="47.25" x14ac:dyDescent="0.25">
      <c r="A304" s="68" t="s">
        <v>338</v>
      </c>
      <c r="B304" s="76" t="s">
        <v>452</v>
      </c>
      <c r="C304" s="41">
        <v>2018</v>
      </c>
      <c r="D304" s="42">
        <v>0.4</v>
      </c>
      <c r="E304" s="43">
        <v>300</v>
      </c>
      <c r="F304" s="44">
        <v>15</v>
      </c>
      <c r="G304" s="45">
        <v>130.65298999999999</v>
      </c>
    </row>
    <row r="305" spans="1:7" s="64" customFormat="1" ht="63" x14ac:dyDescent="0.25">
      <c r="A305" s="68" t="s">
        <v>338</v>
      </c>
      <c r="B305" s="40" t="s">
        <v>453</v>
      </c>
      <c r="C305" s="41">
        <v>2018</v>
      </c>
      <c r="D305" s="46">
        <v>10</v>
      </c>
      <c r="E305" s="43">
        <v>20</v>
      </c>
      <c r="F305" s="44">
        <v>5</v>
      </c>
      <c r="G305" s="45">
        <v>61.675139999999999</v>
      </c>
    </row>
    <row r="306" spans="1:7" s="64" customFormat="1" ht="31.5" x14ac:dyDescent="0.25">
      <c r="A306" s="68" t="s">
        <v>338</v>
      </c>
      <c r="B306" s="40" t="s">
        <v>454</v>
      </c>
      <c r="C306" s="41">
        <v>2018</v>
      </c>
      <c r="D306" s="42">
        <v>0.4</v>
      </c>
      <c r="E306" s="43">
        <v>136</v>
      </c>
      <c r="F306" s="44">
        <v>7</v>
      </c>
      <c r="G306" s="45">
        <v>89.110529999999997</v>
      </c>
    </row>
    <row r="307" spans="1:7" s="64" customFormat="1" ht="63" x14ac:dyDescent="0.25">
      <c r="A307" s="68" t="s">
        <v>338</v>
      </c>
      <c r="B307" s="40" t="s">
        <v>1066</v>
      </c>
      <c r="C307" s="41">
        <v>2018</v>
      </c>
      <c r="D307" s="42">
        <v>0.4</v>
      </c>
      <c r="E307" s="43">
        <v>142</v>
      </c>
      <c r="F307" s="44">
        <v>14</v>
      </c>
      <c r="G307" s="45">
        <v>35.672519999999999</v>
      </c>
    </row>
    <row r="308" spans="1:7" s="64" customFormat="1" ht="47.25" x14ac:dyDescent="0.25">
      <c r="A308" s="68" t="s">
        <v>338</v>
      </c>
      <c r="B308" s="40" t="s">
        <v>455</v>
      </c>
      <c r="C308" s="41">
        <v>2018</v>
      </c>
      <c r="D308" s="42">
        <v>0.4</v>
      </c>
      <c r="E308" s="43">
        <v>200</v>
      </c>
      <c r="F308" s="44">
        <v>14.26</v>
      </c>
      <c r="G308" s="45">
        <v>171.38695000000001</v>
      </c>
    </row>
    <row r="309" spans="1:7" s="64" customFormat="1" ht="63" x14ac:dyDescent="0.25">
      <c r="A309" s="68" t="s">
        <v>338</v>
      </c>
      <c r="B309" s="40" t="s">
        <v>1067</v>
      </c>
      <c r="C309" s="41">
        <v>2018</v>
      </c>
      <c r="D309" s="42">
        <v>0.4</v>
      </c>
      <c r="E309" s="43">
        <v>84</v>
      </c>
      <c r="F309" s="44">
        <v>10</v>
      </c>
      <c r="G309" s="45">
        <v>83.025149999999996</v>
      </c>
    </row>
    <row r="310" spans="1:7" s="64" customFormat="1" ht="47.25" x14ac:dyDescent="0.25">
      <c r="A310" s="68" t="s">
        <v>338</v>
      </c>
      <c r="B310" s="76" t="s">
        <v>1068</v>
      </c>
      <c r="C310" s="41">
        <v>2018</v>
      </c>
      <c r="D310" s="42">
        <v>0.4</v>
      </c>
      <c r="E310" s="43">
        <v>47</v>
      </c>
      <c r="F310" s="44">
        <v>5</v>
      </c>
      <c r="G310" s="45">
        <v>23.119009999999999</v>
      </c>
    </row>
    <row r="311" spans="1:7" s="64" customFormat="1" ht="47.25" x14ac:dyDescent="0.25">
      <c r="A311" s="68" t="s">
        <v>338</v>
      </c>
      <c r="B311" s="76" t="s">
        <v>1069</v>
      </c>
      <c r="C311" s="41">
        <v>2018</v>
      </c>
      <c r="D311" s="42">
        <v>0.4</v>
      </c>
      <c r="E311" s="43">
        <v>90</v>
      </c>
      <c r="F311" s="44">
        <v>3</v>
      </c>
      <c r="G311" s="45">
        <v>33.890030000000003</v>
      </c>
    </row>
    <row r="312" spans="1:7" s="64" customFormat="1" ht="47.25" x14ac:dyDescent="0.25">
      <c r="A312" s="68" t="s">
        <v>338</v>
      </c>
      <c r="B312" s="76" t="s">
        <v>1070</v>
      </c>
      <c r="C312" s="41">
        <v>2018</v>
      </c>
      <c r="D312" s="42">
        <v>0.4</v>
      </c>
      <c r="E312" s="43">
        <v>152</v>
      </c>
      <c r="F312" s="44">
        <v>5</v>
      </c>
      <c r="G312" s="45">
        <v>65.675210000000007</v>
      </c>
    </row>
    <row r="313" spans="1:7" s="64" customFormat="1" ht="47.25" x14ac:dyDescent="0.25">
      <c r="A313" s="68" t="s">
        <v>338</v>
      </c>
      <c r="B313" s="76" t="s">
        <v>1071</v>
      </c>
      <c r="C313" s="41">
        <v>2018</v>
      </c>
      <c r="D313" s="42">
        <v>0.4</v>
      </c>
      <c r="E313" s="43">
        <v>29</v>
      </c>
      <c r="F313" s="44">
        <v>7</v>
      </c>
      <c r="G313" s="45">
        <v>22.775659999999998</v>
      </c>
    </row>
    <row r="314" spans="1:7" s="64" customFormat="1" ht="47.25" x14ac:dyDescent="0.25">
      <c r="A314" s="68" t="s">
        <v>338</v>
      </c>
      <c r="B314" s="76" t="s">
        <v>456</v>
      </c>
      <c r="C314" s="41">
        <v>2018</v>
      </c>
      <c r="D314" s="42">
        <v>0.4</v>
      </c>
      <c r="E314" s="43">
        <v>100</v>
      </c>
      <c r="F314" s="44">
        <v>30</v>
      </c>
      <c r="G314" s="45">
        <v>77.389049999999997</v>
      </c>
    </row>
    <row r="315" spans="1:7" s="64" customFormat="1" ht="47.25" x14ac:dyDescent="0.25">
      <c r="A315" s="68" t="s">
        <v>338</v>
      </c>
      <c r="B315" s="76" t="s">
        <v>457</v>
      </c>
      <c r="C315" s="41">
        <v>2018</v>
      </c>
      <c r="D315" s="42">
        <v>0.4</v>
      </c>
      <c r="E315" s="43">
        <v>160</v>
      </c>
      <c r="F315" s="44">
        <v>15</v>
      </c>
      <c r="G315" s="45">
        <v>164.22641999999999</v>
      </c>
    </row>
    <row r="316" spans="1:7" s="64" customFormat="1" ht="47.25" x14ac:dyDescent="0.25">
      <c r="A316" s="68" t="s">
        <v>338</v>
      </c>
      <c r="B316" s="76" t="s">
        <v>458</v>
      </c>
      <c r="C316" s="41">
        <v>2018</v>
      </c>
      <c r="D316" s="42">
        <v>0.4</v>
      </c>
      <c r="E316" s="43">
        <v>104</v>
      </c>
      <c r="F316" s="44">
        <v>15</v>
      </c>
      <c r="G316" s="45">
        <v>68.413409999999999</v>
      </c>
    </row>
    <row r="317" spans="1:7" s="64" customFormat="1" ht="47.25" x14ac:dyDescent="0.25">
      <c r="A317" s="68" t="s">
        <v>338</v>
      </c>
      <c r="B317" s="76" t="s">
        <v>459</v>
      </c>
      <c r="C317" s="41">
        <v>2018</v>
      </c>
      <c r="D317" s="42">
        <v>0.4</v>
      </c>
      <c r="E317" s="43">
        <v>60</v>
      </c>
      <c r="F317" s="44">
        <v>15</v>
      </c>
      <c r="G317" s="45">
        <v>62.959710000000001</v>
      </c>
    </row>
    <row r="318" spans="1:7" s="64" customFormat="1" ht="31.5" x14ac:dyDescent="0.25">
      <c r="A318" s="68" t="s">
        <v>338</v>
      </c>
      <c r="B318" s="40" t="s">
        <v>460</v>
      </c>
      <c r="C318" s="41">
        <v>2018</v>
      </c>
      <c r="D318" s="42">
        <v>0.4</v>
      </c>
      <c r="E318" s="43">
        <v>184</v>
      </c>
      <c r="F318" s="44">
        <v>15</v>
      </c>
      <c r="G318" s="45">
        <v>45.506749999999997</v>
      </c>
    </row>
    <row r="319" spans="1:7" s="64" customFormat="1" ht="63" x14ac:dyDescent="0.25">
      <c r="A319" s="68" t="s">
        <v>338</v>
      </c>
      <c r="B319" s="76" t="s">
        <v>461</v>
      </c>
      <c r="C319" s="41">
        <v>2018</v>
      </c>
      <c r="D319" s="42">
        <v>0.4</v>
      </c>
      <c r="E319" s="43">
        <v>130</v>
      </c>
      <c r="F319" s="44">
        <v>25</v>
      </c>
      <c r="G319" s="45">
        <v>109.64221000000001</v>
      </c>
    </row>
    <row r="320" spans="1:7" s="64" customFormat="1" ht="47.25" x14ac:dyDescent="0.25">
      <c r="A320" s="68" t="s">
        <v>338</v>
      </c>
      <c r="B320" s="76" t="s">
        <v>462</v>
      </c>
      <c r="C320" s="41">
        <v>2018</v>
      </c>
      <c r="D320" s="42">
        <v>0.4</v>
      </c>
      <c r="E320" s="43">
        <v>320</v>
      </c>
      <c r="F320" s="44">
        <v>12</v>
      </c>
      <c r="G320" s="45">
        <v>123.09305000000001</v>
      </c>
    </row>
    <row r="321" spans="1:7" s="64" customFormat="1" ht="47.25" x14ac:dyDescent="0.25">
      <c r="A321" s="68" t="s">
        <v>338</v>
      </c>
      <c r="B321" s="76" t="s">
        <v>463</v>
      </c>
      <c r="C321" s="41">
        <v>2018</v>
      </c>
      <c r="D321" s="42">
        <v>0.4</v>
      </c>
      <c r="E321" s="43">
        <v>270</v>
      </c>
      <c r="F321" s="44">
        <v>15</v>
      </c>
      <c r="G321" s="45">
        <v>153.09217000000001</v>
      </c>
    </row>
    <row r="322" spans="1:7" s="64" customFormat="1" ht="47.25" x14ac:dyDescent="0.25">
      <c r="A322" s="68" t="s">
        <v>338</v>
      </c>
      <c r="B322" s="76" t="s">
        <v>464</v>
      </c>
      <c r="C322" s="41">
        <v>2018</v>
      </c>
      <c r="D322" s="42">
        <v>0.4</v>
      </c>
      <c r="E322" s="43">
        <v>180</v>
      </c>
      <c r="F322" s="44">
        <v>10</v>
      </c>
      <c r="G322" s="45">
        <v>131.83702</v>
      </c>
    </row>
    <row r="323" spans="1:7" s="64" customFormat="1" ht="63" x14ac:dyDescent="0.25">
      <c r="A323" s="68" t="s">
        <v>338</v>
      </c>
      <c r="B323" s="76" t="s">
        <v>465</v>
      </c>
      <c r="C323" s="41">
        <v>2018</v>
      </c>
      <c r="D323" s="42">
        <v>0.4</v>
      </c>
      <c r="E323" s="43">
        <v>180</v>
      </c>
      <c r="F323" s="44">
        <v>10</v>
      </c>
      <c r="G323" s="45">
        <v>116.57523</v>
      </c>
    </row>
    <row r="324" spans="1:7" s="64" customFormat="1" ht="63" x14ac:dyDescent="0.25">
      <c r="A324" s="68" t="s">
        <v>338</v>
      </c>
      <c r="B324" s="76" t="s">
        <v>465</v>
      </c>
      <c r="C324" s="41">
        <v>2018</v>
      </c>
      <c r="D324" s="46">
        <v>10</v>
      </c>
      <c r="E324" s="43">
        <v>16</v>
      </c>
      <c r="F324" s="44">
        <v>10</v>
      </c>
      <c r="G324" s="45">
        <v>28.12527</v>
      </c>
    </row>
    <row r="325" spans="1:7" s="64" customFormat="1" ht="31.5" x14ac:dyDescent="0.25">
      <c r="A325" s="68" t="s">
        <v>338</v>
      </c>
      <c r="B325" s="40" t="s">
        <v>466</v>
      </c>
      <c r="C325" s="41">
        <v>2018</v>
      </c>
      <c r="D325" s="42">
        <v>0.4</v>
      </c>
      <c r="E325" s="43">
        <v>34</v>
      </c>
      <c r="F325" s="44">
        <v>7</v>
      </c>
      <c r="G325" s="45">
        <v>41.182810000000003</v>
      </c>
    </row>
    <row r="326" spans="1:7" s="64" customFormat="1" ht="68.25" customHeight="1" x14ac:dyDescent="0.25">
      <c r="A326" s="68" t="s">
        <v>338</v>
      </c>
      <c r="B326" s="58" t="s">
        <v>1072</v>
      </c>
      <c r="C326" s="41">
        <v>2018</v>
      </c>
      <c r="D326" s="42">
        <v>0.4</v>
      </c>
      <c r="E326" s="43">
        <v>300</v>
      </c>
      <c r="F326" s="44">
        <v>30</v>
      </c>
      <c r="G326" s="45">
        <v>105.20589</v>
      </c>
    </row>
    <row r="327" spans="1:7" s="64" customFormat="1" ht="47.25" x14ac:dyDescent="0.25">
      <c r="A327" s="68" t="s">
        <v>338</v>
      </c>
      <c r="B327" s="40" t="s">
        <v>467</v>
      </c>
      <c r="C327" s="41">
        <v>2018</v>
      </c>
      <c r="D327" s="46">
        <v>10</v>
      </c>
      <c r="E327" s="43">
        <v>75</v>
      </c>
      <c r="F327" s="44">
        <v>149</v>
      </c>
      <c r="G327" s="45">
        <v>155.1883</v>
      </c>
    </row>
    <row r="328" spans="1:7" s="64" customFormat="1" ht="36" customHeight="1" x14ac:dyDescent="0.25">
      <c r="A328" s="68" t="s">
        <v>338</v>
      </c>
      <c r="B328" s="40" t="s">
        <v>468</v>
      </c>
      <c r="C328" s="41">
        <v>2018</v>
      </c>
      <c r="D328" s="42">
        <v>0.4</v>
      </c>
      <c r="E328" s="43">
        <v>1767</v>
      </c>
      <c r="F328" s="44">
        <v>127</v>
      </c>
      <c r="G328" s="45">
        <v>845.47396000000003</v>
      </c>
    </row>
    <row r="329" spans="1:7" s="64" customFormat="1" ht="47.25" x14ac:dyDescent="0.25">
      <c r="A329" s="68" t="s">
        <v>338</v>
      </c>
      <c r="B329" s="40" t="s">
        <v>469</v>
      </c>
      <c r="C329" s="41">
        <v>2018</v>
      </c>
      <c r="D329" s="42">
        <v>0.4</v>
      </c>
      <c r="E329" s="43">
        <v>480</v>
      </c>
      <c r="F329" s="44">
        <v>15</v>
      </c>
      <c r="G329" s="45">
        <v>144.83339000000001</v>
      </c>
    </row>
    <row r="330" spans="1:7" s="64" customFormat="1" ht="47.25" x14ac:dyDescent="0.25">
      <c r="A330" s="68" t="s">
        <v>338</v>
      </c>
      <c r="B330" s="40" t="s">
        <v>1073</v>
      </c>
      <c r="C330" s="41">
        <v>2018</v>
      </c>
      <c r="D330" s="42">
        <v>0.4</v>
      </c>
      <c r="E330" s="43">
        <v>60</v>
      </c>
      <c r="F330" s="44">
        <v>15</v>
      </c>
      <c r="G330" s="45">
        <v>80.256590000000003</v>
      </c>
    </row>
    <row r="331" spans="1:7" s="64" customFormat="1" ht="47.25" x14ac:dyDescent="0.25">
      <c r="A331" s="68" t="s">
        <v>338</v>
      </c>
      <c r="B331" s="76" t="s">
        <v>432</v>
      </c>
      <c r="C331" s="41">
        <v>2018</v>
      </c>
      <c r="D331" s="42">
        <v>0.4</v>
      </c>
      <c r="E331" s="43">
        <v>98</v>
      </c>
      <c r="F331" s="44">
        <v>15</v>
      </c>
      <c r="G331" s="45">
        <v>45.00517</v>
      </c>
    </row>
    <row r="332" spans="1:7" s="64" customFormat="1" ht="31.5" x14ac:dyDescent="0.25">
      <c r="A332" s="68" t="s">
        <v>338</v>
      </c>
      <c r="B332" s="40" t="s">
        <v>470</v>
      </c>
      <c r="C332" s="41">
        <v>2018</v>
      </c>
      <c r="D332" s="42">
        <v>0.4</v>
      </c>
      <c r="E332" s="43">
        <v>105</v>
      </c>
      <c r="F332" s="44">
        <v>5</v>
      </c>
      <c r="G332" s="45">
        <v>47.23742</v>
      </c>
    </row>
    <row r="333" spans="1:7" s="64" customFormat="1" ht="47.25" x14ac:dyDescent="0.25">
      <c r="A333" s="68" t="s">
        <v>338</v>
      </c>
      <c r="B333" s="40" t="s">
        <v>471</v>
      </c>
      <c r="C333" s="41">
        <v>2018</v>
      </c>
      <c r="D333" s="42">
        <v>0.4</v>
      </c>
      <c r="E333" s="43">
        <v>38</v>
      </c>
      <c r="F333" s="44">
        <v>15</v>
      </c>
      <c r="G333" s="45">
        <v>31.2211</v>
      </c>
    </row>
    <row r="334" spans="1:7" s="64" customFormat="1" ht="31.5" x14ac:dyDescent="0.25">
      <c r="A334" s="68" t="s">
        <v>338</v>
      </c>
      <c r="B334" s="40" t="s">
        <v>472</v>
      </c>
      <c r="C334" s="41">
        <v>2018</v>
      </c>
      <c r="D334" s="42">
        <v>0.4</v>
      </c>
      <c r="E334" s="43">
        <v>42</v>
      </c>
      <c r="F334" s="44">
        <v>7</v>
      </c>
      <c r="G334" s="45">
        <v>39.081620000000001</v>
      </c>
    </row>
    <row r="335" spans="1:7" s="64" customFormat="1" ht="31.5" x14ac:dyDescent="0.25">
      <c r="A335" s="68" t="s">
        <v>338</v>
      </c>
      <c r="B335" s="40" t="s">
        <v>473</v>
      </c>
      <c r="C335" s="41">
        <v>2018</v>
      </c>
      <c r="D335" s="42">
        <v>0.4</v>
      </c>
      <c r="E335" s="43">
        <v>50</v>
      </c>
      <c r="F335" s="44">
        <v>7</v>
      </c>
      <c r="G335" s="45">
        <v>37.660129999999995</v>
      </c>
    </row>
    <row r="336" spans="1:7" s="64" customFormat="1" ht="31.5" x14ac:dyDescent="0.25">
      <c r="A336" s="68" t="s">
        <v>338</v>
      </c>
      <c r="B336" s="76" t="s">
        <v>474</v>
      </c>
      <c r="C336" s="41">
        <v>2018</v>
      </c>
      <c r="D336" s="42">
        <v>0.4</v>
      </c>
      <c r="E336" s="43">
        <v>220</v>
      </c>
      <c r="F336" s="44">
        <v>15</v>
      </c>
      <c r="G336" s="45">
        <v>116.16555</v>
      </c>
    </row>
    <row r="337" spans="1:7" s="64" customFormat="1" ht="31.5" x14ac:dyDescent="0.25">
      <c r="A337" s="68" t="s">
        <v>338</v>
      </c>
      <c r="B337" s="40" t="s">
        <v>475</v>
      </c>
      <c r="C337" s="41">
        <v>2018</v>
      </c>
      <c r="D337" s="42">
        <v>0.4</v>
      </c>
      <c r="E337" s="43">
        <v>80</v>
      </c>
      <c r="F337" s="44">
        <v>15</v>
      </c>
      <c r="G337" s="45">
        <v>55.88449</v>
      </c>
    </row>
    <row r="338" spans="1:7" s="64" customFormat="1" ht="31.5" x14ac:dyDescent="0.25">
      <c r="A338" s="68" t="s">
        <v>338</v>
      </c>
      <c r="B338" s="40" t="s">
        <v>476</v>
      </c>
      <c r="C338" s="41">
        <v>2018</v>
      </c>
      <c r="D338" s="42">
        <v>0.4</v>
      </c>
      <c r="E338" s="43">
        <v>270</v>
      </c>
      <c r="F338" s="44">
        <v>30</v>
      </c>
      <c r="G338" s="45">
        <v>140.53031999999999</v>
      </c>
    </row>
    <row r="339" spans="1:7" s="64" customFormat="1" ht="31.5" x14ac:dyDescent="0.25">
      <c r="A339" s="68" t="s">
        <v>338</v>
      </c>
      <c r="B339" s="40" t="s">
        <v>477</v>
      </c>
      <c r="C339" s="41">
        <v>2018</v>
      </c>
      <c r="D339" s="42">
        <v>0.4</v>
      </c>
      <c r="E339" s="43">
        <v>65</v>
      </c>
      <c r="F339" s="44">
        <v>10</v>
      </c>
      <c r="G339" s="45">
        <v>42.536949999999997</v>
      </c>
    </row>
    <row r="340" spans="1:7" s="64" customFormat="1" ht="47.25" x14ac:dyDescent="0.25">
      <c r="A340" s="68" t="s">
        <v>338</v>
      </c>
      <c r="B340" s="76" t="s">
        <v>478</v>
      </c>
      <c r="C340" s="41">
        <v>2018</v>
      </c>
      <c r="D340" s="42">
        <v>0.4</v>
      </c>
      <c r="E340" s="43">
        <v>544</v>
      </c>
      <c r="F340" s="44">
        <v>30</v>
      </c>
      <c r="G340" s="45">
        <v>720.33896000000004</v>
      </c>
    </row>
    <row r="341" spans="1:7" s="64" customFormat="1" ht="47.25" x14ac:dyDescent="0.25">
      <c r="A341" s="68" t="s">
        <v>338</v>
      </c>
      <c r="B341" s="76" t="s">
        <v>479</v>
      </c>
      <c r="C341" s="41">
        <v>2018</v>
      </c>
      <c r="D341" s="42">
        <v>0.4</v>
      </c>
      <c r="E341" s="43">
        <v>623</v>
      </c>
      <c r="F341" s="44">
        <v>75</v>
      </c>
      <c r="G341" s="45">
        <v>845.69040000000007</v>
      </c>
    </row>
    <row r="342" spans="1:7" s="64" customFormat="1" ht="63" x14ac:dyDescent="0.25">
      <c r="A342" s="68" t="s">
        <v>338</v>
      </c>
      <c r="B342" s="76" t="s">
        <v>480</v>
      </c>
      <c r="C342" s="41">
        <v>2018</v>
      </c>
      <c r="D342" s="46">
        <v>6</v>
      </c>
      <c r="E342" s="43">
        <v>1969</v>
      </c>
      <c r="F342" s="44">
        <v>80</v>
      </c>
      <c r="G342" s="45">
        <v>3711.3717999999999</v>
      </c>
    </row>
    <row r="343" spans="1:7" s="64" customFormat="1" ht="47.25" x14ac:dyDescent="0.25">
      <c r="A343" s="68" t="s">
        <v>338</v>
      </c>
      <c r="B343" s="76" t="s">
        <v>481</v>
      </c>
      <c r="C343" s="41">
        <v>2018</v>
      </c>
      <c r="D343" s="42">
        <v>0.4</v>
      </c>
      <c r="E343" s="43">
        <v>320</v>
      </c>
      <c r="F343" s="44">
        <v>75</v>
      </c>
      <c r="G343" s="45">
        <v>377.45895999999999</v>
      </c>
    </row>
    <row r="344" spans="1:7" s="64" customFormat="1" ht="47.25" x14ac:dyDescent="0.25">
      <c r="A344" s="68" t="s">
        <v>338</v>
      </c>
      <c r="B344" s="76" t="s">
        <v>482</v>
      </c>
      <c r="C344" s="41">
        <v>2018</v>
      </c>
      <c r="D344" s="46">
        <v>10</v>
      </c>
      <c r="E344" s="43">
        <v>240</v>
      </c>
      <c r="F344" s="44">
        <v>50</v>
      </c>
      <c r="G344" s="45">
        <v>176.14932999999999</v>
      </c>
    </row>
    <row r="345" spans="1:7" s="64" customFormat="1" ht="31.5" x14ac:dyDescent="0.25">
      <c r="A345" s="68" t="s">
        <v>338</v>
      </c>
      <c r="B345" s="76" t="s">
        <v>483</v>
      </c>
      <c r="C345" s="41">
        <v>2018</v>
      </c>
      <c r="D345" s="42">
        <v>0.4</v>
      </c>
      <c r="E345" s="43">
        <v>259</v>
      </c>
      <c r="F345" s="44">
        <v>7</v>
      </c>
      <c r="G345" s="45">
        <v>62.311050000000002</v>
      </c>
    </row>
    <row r="346" spans="1:7" s="64" customFormat="1" ht="31.5" x14ac:dyDescent="0.25">
      <c r="A346" s="68" t="s">
        <v>338</v>
      </c>
      <c r="B346" s="76" t="s">
        <v>484</v>
      </c>
      <c r="C346" s="41">
        <v>2018</v>
      </c>
      <c r="D346" s="42">
        <v>0.4</v>
      </c>
      <c r="E346" s="43">
        <v>216</v>
      </c>
      <c r="F346" s="44">
        <v>7</v>
      </c>
      <c r="G346" s="45">
        <v>81.824060000000003</v>
      </c>
    </row>
    <row r="347" spans="1:7" s="64" customFormat="1" ht="47.25" x14ac:dyDescent="0.25">
      <c r="A347" s="68" t="s">
        <v>338</v>
      </c>
      <c r="B347" s="76" t="s">
        <v>485</v>
      </c>
      <c r="C347" s="41">
        <v>2018</v>
      </c>
      <c r="D347" s="42">
        <v>0.4</v>
      </c>
      <c r="E347" s="43">
        <v>360</v>
      </c>
      <c r="F347" s="44">
        <v>15</v>
      </c>
      <c r="G347" s="45">
        <v>217.05609999999999</v>
      </c>
    </row>
    <row r="348" spans="1:7" s="64" customFormat="1" ht="31.5" x14ac:dyDescent="0.25">
      <c r="A348" s="68" t="s">
        <v>338</v>
      </c>
      <c r="B348" s="76" t="s">
        <v>486</v>
      </c>
      <c r="C348" s="41">
        <v>2018</v>
      </c>
      <c r="D348" s="42">
        <v>0.4</v>
      </c>
      <c r="E348" s="43">
        <v>235</v>
      </c>
      <c r="F348" s="44">
        <v>15</v>
      </c>
      <c r="G348" s="45">
        <v>110.88365</v>
      </c>
    </row>
    <row r="349" spans="1:7" s="64" customFormat="1" ht="31.5" x14ac:dyDescent="0.25">
      <c r="A349" s="68" t="s">
        <v>338</v>
      </c>
      <c r="B349" s="76" t="s">
        <v>487</v>
      </c>
      <c r="C349" s="41">
        <v>2018</v>
      </c>
      <c r="D349" s="42">
        <v>0.4</v>
      </c>
      <c r="E349" s="43">
        <v>30</v>
      </c>
      <c r="F349" s="44">
        <v>7</v>
      </c>
      <c r="G349" s="45">
        <v>18.03</v>
      </c>
    </row>
    <row r="350" spans="1:7" s="64" customFormat="1" ht="31.5" x14ac:dyDescent="0.25">
      <c r="A350" s="68" t="s">
        <v>338</v>
      </c>
      <c r="B350" s="76" t="s">
        <v>488</v>
      </c>
      <c r="C350" s="41">
        <v>2018</v>
      </c>
      <c r="D350" s="42">
        <v>0.4</v>
      </c>
      <c r="E350" s="43">
        <v>295</v>
      </c>
      <c r="F350" s="44">
        <v>25</v>
      </c>
      <c r="G350" s="45">
        <v>182.71029999999999</v>
      </c>
    </row>
    <row r="351" spans="1:7" s="64" customFormat="1" ht="47.25" x14ac:dyDescent="0.25">
      <c r="A351" s="68" t="s">
        <v>338</v>
      </c>
      <c r="B351" s="40" t="s">
        <v>489</v>
      </c>
      <c r="C351" s="41">
        <v>2018</v>
      </c>
      <c r="D351" s="42">
        <v>0.4</v>
      </c>
      <c r="E351" s="43">
        <v>80</v>
      </c>
      <c r="F351" s="44">
        <v>7</v>
      </c>
      <c r="G351" s="45">
        <v>79.612830000000002</v>
      </c>
    </row>
    <row r="352" spans="1:7" s="64" customFormat="1" ht="31.5" x14ac:dyDescent="0.25">
      <c r="A352" s="68" t="s">
        <v>338</v>
      </c>
      <c r="B352" s="76" t="s">
        <v>490</v>
      </c>
      <c r="C352" s="41">
        <v>2018</v>
      </c>
      <c r="D352" s="42">
        <v>0.4</v>
      </c>
      <c r="E352" s="43">
        <v>190</v>
      </c>
      <c r="F352" s="44">
        <v>7</v>
      </c>
      <c r="G352" s="45">
        <v>42.514519999999997</v>
      </c>
    </row>
    <row r="353" spans="1:7" s="64" customFormat="1" ht="31.5" x14ac:dyDescent="0.25">
      <c r="A353" s="68" t="s">
        <v>338</v>
      </c>
      <c r="B353" s="76" t="s">
        <v>491</v>
      </c>
      <c r="C353" s="41">
        <v>2018</v>
      </c>
      <c r="D353" s="42">
        <v>0.4</v>
      </c>
      <c r="E353" s="43">
        <v>185</v>
      </c>
      <c r="F353" s="44">
        <v>5</v>
      </c>
      <c r="G353" s="45">
        <v>111.07133</v>
      </c>
    </row>
    <row r="354" spans="1:7" s="64" customFormat="1" ht="63" x14ac:dyDescent="0.25">
      <c r="A354" s="68" t="s">
        <v>338</v>
      </c>
      <c r="B354" s="76" t="s">
        <v>492</v>
      </c>
      <c r="C354" s="41">
        <v>2018</v>
      </c>
      <c r="D354" s="42">
        <v>0.4</v>
      </c>
      <c r="E354" s="43">
        <v>120</v>
      </c>
      <c r="F354" s="44">
        <v>10</v>
      </c>
      <c r="G354" s="45">
        <v>60.817779999999999</v>
      </c>
    </row>
    <row r="355" spans="1:7" s="64" customFormat="1" ht="47.25" x14ac:dyDescent="0.25">
      <c r="A355" s="68" t="s">
        <v>338</v>
      </c>
      <c r="B355" s="76" t="s">
        <v>493</v>
      </c>
      <c r="C355" s="41">
        <v>2018</v>
      </c>
      <c r="D355" s="42">
        <v>0.4</v>
      </c>
      <c r="E355" s="43">
        <v>160</v>
      </c>
      <c r="F355" s="44">
        <v>7</v>
      </c>
      <c r="G355" s="45">
        <v>58.103949999999998</v>
      </c>
    </row>
    <row r="356" spans="1:7" s="64" customFormat="1" ht="47.25" x14ac:dyDescent="0.25">
      <c r="A356" s="68" t="s">
        <v>338</v>
      </c>
      <c r="B356" s="76" t="s">
        <v>494</v>
      </c>
      <c r="C356" s="41">
        <v>2018</v>
      </c>
      <c r="D356" s="42">
        <v>0.4</v>
      </c>
      <c r="E356" s="43">
        <v>1150</v>
      </c>
      <c r="F356" s="44">
        <v>60</v>
      </c>
      <c r="G356" s="45">
        <v>952.52358000000004</v>
      </c>
    </row>
    <row r="357" spans="1:7" s="64" customFormat="1" ht="31.5" x14ac:dyDescent="0.25">
      <c r="A357" s="68" t="s">
        <v>338</v>
      </c>
      <c r="B357" s="76" t="s">
        <v>495</v>
      </c>
      <c r="C357" s="41">
        <v>2018</v>
      </c>
      <c r="D357" s="42">
        <v>0.4</v>
      </c>
      <c r="E357" s="43">
        <v>3806</v>
      </c>
      <c r="F357" s="44">
        <v>1920</v>
      </c>
      <c r="G357" s="45">
        <v>2953.4268900000002</v>
      </c>
    </row>
    <row r="358" spans="1:7" s="64" customFormat="1" ht="31.5" x14ac:dyDescent="0.25">
      <c r="A358" s="68" t="s">
        <v>338</v>
      </c>
      <c r="B358" s="76" t="s">
        <v>486</v>
      </c>
      <c r="C358" s="41">
        <v>2018</v>
      </c>
      <c r="D358" s="42">
        <v>0.4</v>
      </c>
      <c r="E358" s="43">
        <v>235</v>
      </c>
      <c r="F358" s="44">
        <v>15</v>
      </c>
      <c r="G358" s="45">
        <v>110.88365</v>
      </c>
    </row>
    <row r="359" spans="1:7" s="64" customFormat="1" ht="31.5" x14ac:dyDescent="0.25">
      <c r="A359" s="68" t="s">
        <v>338</v>
      </c>
      <c r="B359" s="40" t="s">
        <v>496</v>
      </c>
      <c r="C359" s="41">
        <v>2018</v>
      </c>
      <c r="D359" s="42">
        <v>0.4</v>
      </c>
      <c r="E359" s="43">
        <v>150</v>
      </c>
      <c r="F359" s="44">
        <v>15</v>
      </c>
      <c r="G359" s="45">
        <v>105.75884000000001</v>
      </c>
    </row>
    <row r="360" spans="1:7" s="64" customFormat="1" ht="31.5" x14ac:dyDescent="0.25">
      <c r="A360" s="68" t="s">
        <v>338</v>
      </c>
      <c r="B360" s="40" t="s">
        <v>497</v>
      </c>
      <c r="C360" s="41">
        <v>2018</v>
      </c>
      <c r="D360" s="42">
        <v>0.4</v>
      </c>
      <c r="E360" s="43">
        <v>64</v>
      </c>
      <c r="F360" s="44">
        <v>5</v>
      </c>
      <c r="G360" s="45">
        <v>35.598089999999999</v>
      </c>
    </row>
    <row r="361" spans="1:7" s="64" customFormat="1" ht="47.25" x14ac:dyDescent="0.25">
      <c r="A361" s="68" t="s">
        <v>338</v>
      </c>
      <c r="B361" s="76" t="s">
        <v>498</v>
      </c>
      <c r="C361" s="41">
        <v>2018</v>
      </c>
      <c r="D361" s="42">
        <v>0.4</v>
      </c>
      <c r="E361" s="43">
        <v>56</v>
      </c>
      <c r="F361" s="44">
        <v>5</v>
      </c>
      <c r="G361" s="45">
        <v>33.049199999999999</v>
      </c>
    </row>
    <row r="362" spans="1:7" s="64" customFormat="1" ht="47.25" x14ac:dyDescent="0.25">
      <c r="A362" s="68" t="s">
        <v>338</v>
      </c>
      <c r="B362" s="76" t="s">
        <v>499</v>
      </c>
      <c r="C362" s="41">
        <v>2018</v>
      </c>
      <c r="D362" s="42">
        <v>0.4</v>
      </c>
      <c r="E362" s="43">
        <v>54</v>
      </c>
      <c r="F362" s="44">
        <v>5</v>
      </c>
      <c r="G362" s="45">
        <v>26.279620000000001</v>
      </c>
    </row>
    <row r="363" spans="1:7" s="64" customFormat="1" ht="47.25" x14ac:dyDescent="0.25">
      <c r="A363" s="68" t="s">
        <v>338</v>
      </c>
      <c r="B363" s="76" t="s">
        <v>500</v>
      </c>
      <c r="C363" s="41">
        <v>2018</v>
      </c>
      <c r="D363" s="46">
        <v>10</v>
      </c>
      <c r="E363" s="43">
        <v>286</v>
      </c>
      <c r="F363" s="44">
        <v>15</v>
      </c>
      <c r="G363" s="45">
        <v>407.68484999999998</v>
      </c>
    </row>
    <row r="364" spans="1:7" s="64" customFormat="1" ht="47.25" x14ac:dyDescent="0.25">
      <c r="A364" s="68" t="s">
        <v>338</v>
      </c>
      <c r="B364" s="76" t="s">
        <v>500</v>
      </c>
      <c r="C364" s="41">
        <v>2018</v>
      </c>
      <c r="D364" s="42">
        <v>0.4</v>
      </c>
      <c r="E364" s="43">
        <v>390</v>
      </c>
      <c r="F364" s="44">
        <v>15</v>
      </c>
      <c r="G364" s="45">
        <v>128.27291</v>
      </c>
    </row>
    <row r="365" spans="1:7" s="64" customFormat="1" ht="47.25" x14ac:dyDescent="0.25">
      <c r="A365" s="68" t="s">
        <v>338</v>
      </c>
      <c r="B365" s="76" t="s">
        <v>501</v>
      </c>
      <c r="C365" s="41">
        <v>2018</v>
      </c>
      <c r="D365" s="42">
        <v>0.4</v>
      </c>
      <c r="E365" s="43">
        <v>170</v>
      </c>
      <c r="F365" s="44">
        <v>15</v>
      </c>
      <c r="G365" s="45">
        <v>98.347290000000001</v>
      </c>
    </row>
    <row r="366" spans="1:7" s="64" customFormat="1" ht="63" x14ac:dyDescent="0.25">
      <c r="A366" s="68" t="s">
        <v>338</v>
      </c>
      <c r="B366" s="76" t="s">
        <v>502</v>
      </c>
      <c r="C366" s="41">
        <v>2018</v>
      </c>
      <c r="D366" s="42">
        <v>0.4</v>
      </c>
      <c r="E366" s="43">
        <v>250</v>
      </c>
      <c r="F366" s="44">
        <v>15</v>
      </c>
      <c r="G366" s="45">
        <v>89.533730000000006</v>
      </c>
    </row>
    <row r="367" spans="1:7" s="64" customFormat="1" ht="63" x14ac:dyDescent="0.25">
      <c r="A367" s="68" t="s">
        <v>338</v>
      </c>
      <c r="B367" s="76" t="s">
        <v>503</v>
      </c>
      <c r="C367" s="41">
        <v>2018</v>
      </c>
      <c r="D367" s="42">
        <v>0.4</v>
      </c>
      <c r="E367" s="43">
        <v>315</v>
      </c>
      <c r="F367" s="44">
        <v>15</v>
      </c>
      <c r="G367" s="45">
        <v>194.45695000000001</v>
      </c>
    </row>
    <row r="368" spans="1:7" s="64" customFormat="1" ht="63" x14ac:dyDescent="0.25">
      <c r="A368" s="68" t="s">
        <v>338</v>
      </c>
      <c r="B368" s="76" t="s">
        <v>504</v>
      </c>
      <c r="C368" s="41">
        <v>2018</v>
      </c>
      <c r="D368" s="42">
        <v>0.4</v>
      </c>
      <c r="E368" s="43">
        <v>75</v>
      </c>
      <c r="F368" s="44">
        <v>8</v>
      </c>
      <c r="G368" s="45">
        <v>57.627899999999997</v>
      </c>
    </row>
    <row r="369" spans="1:7" s="64" customFormat="1" ht="47.25" x14ac:dyDescent="0.25">
      <c r="A369" s="68" t="s">
        <v>338</v>
      </c>
      <c r="B369" s="76" t="s">
        <v>505</v>
      </c>
      <c r="C369" s="41">
        <v>2018</v>
      </c>
      <c r="D369" s="42">
        <v>0.4</v>
      </c>
      <c r="E369" s="43">
        <v>1727</v>
      </c>
      <c r="F369" s="44">
        <v>180</v>
      </c>
      <c r="G369" s="45">
        <v>1034.9781800000001</v>
      </c>
    </row>
    <row r="370" spans="1:7" s="64" customFormat="1" ht="31.5" x14ac:dyDescent="0.25">
      <c r="A370" s="68" t="s">
        <v>338</v>
      </c>
      <c r="B370" s="40" t="s">
        <v>506</v>
      </c>
      <c r="C370" s="41">
        <v>2018</v>
      </c>
      <c r="D370" s="42">
        <v>0.4</v>
      </c>
      <c r="E370" s="43">
        <v>360</v>
      </c>
      <c r="F370" s="44">
        <v>15</v>
      </c>
      <c r="G370" s="45">
        <v>94.528790000000001</v>
      </c>
    </row>
    <row r="371" spans="1:7" s="64" customFormat="1" ht="47.25" x14ac:dyDescent="0.25">
      <c r="A371" s="68" t="s">
        <v>338</v>
      </c>
      <c r="B371" s="76" t="s">
        <v>507</v>
      </c>
      <c r="C371" s="41">
        <v>2018</v>
      </c>
      <c r="D371" s="42">
        <v>0.4</v>
      </c>
      <c r="E371" s="43">
        <v>350</v>
      </c>
      <c r="F371" s="44">
        <v>15</v>
      </c>
      <c r="G371" s="45">
        <v>169.21921</v>
      </c>
    </row>
    <row r="372" spans="1:7" s="64" customFormat="1" ht="47.25" x14ac:dyDescent="0.25">
      <c r="A372" s="68" t="s">
        <v>338</v>
      </c>
      <c r="B372" s="76" t="s">
        <v>508</v>
      </c>
      <c r="C372" s="41">
        <v>2018</v>
      </c>
      <c r="D372" s="42">
        <v>0.4</v>
      </c>
      <c r="E372" s="43">
        <v>200</v>
      </c>
      <c r="F372" s="44">
        <v>10</v>
      </c>
      <c r="G372" s="45">
        <v>102.14194999999999</v>
      </c>
    </row>
    <row r="373" spans="1:7" s="64" customFormat="1" ht="47.25" x14ac:dyDescent="0.25">
      <c r="A373" s="68" t="s">
        <v>338</v>
      </c>
      <c r="B373" s="76" t="s">
        <v>1074</v>
      </c>
      <c r="C373" s="41">
        <v>2018</v>
      </c>
      <c r="D373" s="42">
        <v>0.4</v>
      </c>
      <c r="E373" s="43">
        <v>90</v>
      </c>
      <c r="F373" s="44">
        <v>10</v>
      </c>
      <c r="G373" s="45">
        <v>51.365000000000002</v>
      </c>
    </row>
    <row r="374" spans="1:7" s="64" customFormat="1" ht="47.25" x14ac:dyDescent="0.25">
      <c r="A374" s="68" t="s">
        <v>338</v>
      </c>
      <c r="B374" s="76" t="s">
        <v>509</v>
      </c>
      <c r="C374" s="41">
        <v>2018</v>
      </c>
      <c r="D374" s="42">
        <v>0.4</v>
      </c>
      <c r="E374" s="43">
        <v>160</v>
      </c>
      <c r="F374" s="44">
        <v>10</v>
      </c>
      <c r="G374" s="45">
        <v>211.34853000000001</v>
      </c>
    </row>
    <row r="375" spans="1:7" s="64" customFormat="1" ht="47.25" x14ac:dyDescent="0.25">
      <c r="A375" s="68" t="s">
        <v>338</v>
      </c>
      <c r="B375" s="40" t="s">
        <v>510</v>
      </c>
      <c r="C375" s="41">
        <v>2018</v>
      </c>
      <c r="D375" s="42">
        <v>0.4</v>
      </c>
      <c r="E375" s="43">
        <v>252</v>
      </c>
      <c r="F375" s="44">
        <v>7</v>
      </c>
      <c r="G375" s="45">
        <v>185.16904</v>
      </c>
    </row>
    <row r="376" spans="1:7" s="64" customFormat="1" ht="47.25" x14ac:dyDescent="0.25">
      <c r="A376" s="68" t="s">
        <v>338</v>
      </c>
      <c r="B376" s="76" t="s">
        <v>511</v>
      </c>
      <c r="C376" s="41">
        <v>2018</v>
      </c>
      <c r="D376" s="42">
        <v>0.4</v>
      </c>
      <c r="E376" s="43">
        <v>70</v>
      </c>
      <c r="F376" s="44">
        <v>15</v>
      </c>
      <c r="G376" s="45">
        <v>22.88984</v>
      </c>
    </row>
    <row r="377" spans="1:7" s="64" customFormat="1" ht="47.25" x14ac:dyDescent="0.25">
      <c r="A377" s="68" t="s">
        <v>338</v>
      </c>
      <c r="B377" s="76" t="s">
        <v>512</v>
      </c>
      <c r="C377" s="41">
        <v>2018</v>
      </c>
      <c r="D377" s="42">
        <v>0.4</v>
      </c>
      <c r="E377" s="43">
        <v>72</v>
      </c>
      <c r="F377" s="44">
        <v>15</v>
      </c>
      <c r="G377" s="45">
        <v>43.545470000000002</v>
      </c>
    </row>
    <row r="378" spans="1:7" s="64" customFormat="1" ht="31.5" x14ac:dyDescent="0.25">
      <c r="A378" s="68" t="s">
        <v>338</v>
      </c>
      <c r="B378" s="40" t="s">
        <v>513</v>
      </c>
      <c r="C378" s="41">
        <v>2018</v>
      </c>
      <c r="D378" s="42">
        <v>0.4</v>
      </c>
      <c r="E378" s="43">
        <v>201</v>
      </c>
      <c r="F378" s="44">
        <v>15</v>
      </c>
      <c r="G378" s="45">
        <v>77.137739999999994</v>
      </c>
    </row>
    <row r="379" spans="1:7" s="64" customFormat="1" ht="31.5" x14ac:dyDescent="0.25">
      <c r="A379" s="68" t="s">
        <v>338</v>
      </c>
      <c r="B379" s="40" t="s">
        <v>514</v>
      </c>
      <c r="C379" s="41">
        <v>2018</v>
      </c>
      <c r="D379" s="42">
        <v>0.4</v>
      </c>
      <c r="E379" s="43">
        <v>325</v>
      </c>
      <c r="F379" s="44">
        <v>15</v>
      </c>
      <c r="G379" s="45">
        <v>137.80463</v>
      </c>
    </row>
    <row r="380" spans="1:7" s="64" customFormat="1" ht="47.25" x14ac:dyDescent="0.25">
      <c r="A380" s="68" t="s">
        <v>338</v>
      </c>
      <c r="B380" s="76" t="s">
        <v>1075</v>
      </c>
      <c r="C380" s="41">
        <v>2018</v>
      </c>
      <c r="D380" s="42">
        <v>0.4</v>
      </c>
      <c r="E380" s="43">
        <v>156</v>
      </c>
      <c r="F380" s="44">
        <v>5</v>
      </c>
      <c r="G380" s="45">
        <v>61.903829999999999</v>
      </c>
    </row>
    <row r="381" spans="1:7" s="64" customFormat="1" ht="47.25" x14ac:dyDescent="0.25">
      <c r="A381" s="68" t="s">
        <v>338</v>
      </c>
      <c r="B381" s="76" t="s">
        <v>1076</v>
      </c>
      <c r="C381" s="41">
        <v>2018</v>
      </c>
      <c r="D381" s="42">
        <v>0.4</v>
      </c>
      <c r="E381" s="43">
        <v>70</v>
      </c>
      <c r="F381" s="44">
        <v>7</v>
      </c>
      <c r="G381" s="45">
        <v>45.530099999999997</v>
      </c>
    </row>
    <row r="382" spans="1:7" s="64" customFormat="1" ht="47.25" x14ac:dyDescent="0.25">
      <c r="A382" s="68" t="s">
        <v>338</v>
      </c>
      <c r="B382" s="76" t="s">
        <v>1077</v>
      </c>
      <c r="C382" s="41">
        <v>2018</v>
      </c>
      <c r="D382" s="42">
        <v>0.4</v>
      </c>
      <c r="E382" s="43">
        <v>55</v>
      </c>
      <c r="F382" s="44">
        <v>7</v>
      </c>
      <c r="G382" s="45">
        <v>40.537190000000002</v>
      </c>
    </row>
    <row r="383" spans="1:7" s="64" customFormat="1" ht="63" x14ac:dyDescent="0.25">
      <c r="A383" s="68" t="s">
        <v>338</v>
      </c>
      <c r="B383" s="76" t="s">
        <v>1078</v>
      </c>
      <c r="C383" s="41">
        <v>2018</v>
      </c>
      <c r="D383" s="42">
        <v>0.4</v>
      </c>
      <c r="E383" s="43">
        <v>120</v>
      </c>
      <c r="F383" s="44">
        <v>10</v>
      </c>
      <c r="G383" s="45">
        <v>83.306240000000003</v>
      </c>
    </row>
    <row r="384" spans="1:7" s="64" customFormat="1" ht="47.25" x14ac:dyDescent="0.25">
      <c r="A384" s="68" t="s">
        <v>338</v>
      </c>
      <c r="B384" s="76" t="s">
        <v>1079</v>
      </c>
      <c r="C384" s="41">
        <v>2018</v>
      </c>
      <c r="D384" s="42">
        <v>0.4</v>
      </c>
      <c r="E384" s="43">
        <v>26</v>
      </c>
      <c r="F384" s="44">
        <v>7</v>
      </c>
      <c r="G384" s="45">
        <v>16.869289999999999</v>
      </c>
    </row>
    <row r="385" spans="1:7" s="64" customFormat="1" ht="31.5" x14ac:dyDescent="0.25">
      <c r="A385" s="68" t="s">
        <v>338</v>
      </c>
      <c r="B385" s="40" t="s">
        <v>515</v>
      </c>
      <c r="C385" s="41">
        <v>2018</v>
      </c>
      <c r="D385" s="42">
        <v>0.4</v>
      </c>
      <c r="E385" s="43">
        <v>1244</v>
      </c>
      <c r="F385" s="44">
        <v>180</v>
      </c>
      <c r="G385" s="45">
        <v>1517.61139</v>
      </c>
    </row>
    <row r="386" spans="1:7" s="64" customFormat="1" ht="31.5" x14ac:dyDescent="0.25">
      <c r="A386" s="68" t="s">
        <v>338</v>
      </c>
      <c r="B386" s="40" t="s">
        <v>515</v>
      </c>
      <c r="C386" s="41">
        <v>2018</v>
      </c>
      <c r="D386" s="46">
        <v>10</v>
      </c>
      <c r="E386" s="43">
        <v>230</v>
      </c>
      <c r="F386" s="44">
        <v>180</v>
      </c>
      <c r="G386" s="45">
        <v>972.53327000000002</v>
      </c>
    </row>
    <row r="387" spans="1:7" s="64" customFormat="1" ht="63" x14ac:dyDescent="0.25">
      <c r="A387" s="68" t="s">
        <v>338</v>
      </c>
      <c r="B387" s="76" t="s">
        <v>516</v>
      </c>
      <c r="C387" s="41">
        <v>2018</v>
      </c>
      <c r="D387" s="42">
        <v>0.4</v>
      </c>
      <c r="E387" s="43">
        <v>56</v>
      </c>
      <c r="F387" s="44">
        <v>5</v>
      </c>
      <c r="G387" s="45">
        <v>37.775390000000002</v>
      </c>
    </row>
    <row r="388" spans="1:7" s="64" customFormat="1" ht="47.25" x14ac:dyDescent="0.25">
      <c r="A388" s="68" t="s">
        <v>338</v>
      </c>
      <c r="B388" s="76" t="s">
        <v>517</v>
      </c>
      <c r="C388" s="41">
        <v>2018</v>
      </c>
      <c r="D388" s="42">
        <v>0.4</v>
      </c>
      <c r="E388" s="43">
        <v>130</v>
      </c>
      <c r="F388" s="44">
        <v>15</v>
      </c>
      <c r="G388" s="45">
        <v>120.77297</v>
      </c>
    </row>
    <row r="389" spans="1:7" s="64" customFormat="1" ht="31.5" x14ac:dyDescent="0.25">
      <c r="A389" s="68" t="s">
        <v>338</v>
      </c>
      <c r="B389" s="40" t="s">
        <v>518</v>
      </c>
      <c r="C389" s="41">
        <v>2018</v>
      </c>
      <c r="D389" s="42">
        <v>0.4</v>
      </c>
      <c r="E389" s="43">
        <v>50</v>
      </c>
      <c r="F389" s="44">
        <v>15</v>
      </c>
      <c r="G389" s="45">
        <v>21.137419999999999</v>
      </c>
    </row>
    <row r="390" spans="1:7" s="64" customFormat="1" ht="47.25" x14ac:dyDescent="0.25">
      <c r="A390" s="68" t="s">
        <v>338</v>
      </c>
      <c r="B390" s="76" t="s">
        <v>1080</v>
      </c>
      <c r="C390" s="41">
        <v>2018</v>
      </c>
      <c r="D390" s="42">
        <v>0.4</v>
      </c>
      <c r="E390" s="43">
        <v>115</v>
      </c>
      <c r="F390" s="44">
        <v>2</v>
      </c>
      <c r="G390" s="45">
        <v>34.937159999999999</v>
      </c>
    </row>
    <row r="391" spans="1:7" s="64" customFormat="1" ht="47.25" x14ac:dyDescent="0.25">
      <c r="A391" s="68" t="s">
        <v>338</v>
      </c>
      <c r="B391" s="76" t="s">
        <v>1081</v>
      </c>
      <c r="C391" s="41">
        <v>2018</v>
      </c>
      <c r="D391" s="42">
        <v>0.4</v>
      </c>
      <c r="E391" s="43">
        <v>41</v>
      </c>
      <c r="F391" s="44">
        <v>5</v>
      </c>
      <c r="G391" s="45">
        <v>30.400739999999999</v>
      </c>
    </row>
    <row r="392" spans="1:7" s="64" customFormat="1" ht="47.25" x14ac:dyDescent="0.25">
      <c r="A392" s="68" t="s">
        <v>338</v>
      </c>
      <c r="B392" s="76" t="s">
        <v>1082</v>
      </c>
      <c r="C392" s="41">
        <v>2018</v>
      </c>
      <c r="D392" s="42">
        <v>0.4</v>
      </c>
      <c r="E392" s="43">
        <v>136</v>
      </c>
      <c r="F392" s="44">
        <v>15</v>
      </c>
      <c r="G392" s="45">
        <v>72.904759999999996</v>
      </c>
    </row>
    <row r="393" spans="1:7" s="64" customFormat="1" ht="78.75" x14ac:dyDescent="0.25">
      <c r="A393" s="68" t="s">
        <v>338</v>
      </c>
      <c r="B393" s="76" t="s">
        <v>519</v>
      </c>
      <c r="C393" s="41">
        <v>2018</v>
      </c>
      <c r="D393" s="42">
        <v>0.4</v>
      </c>
      <c r="E393" s="43">
        <v>440</v>
      </c>
      <c r="F393" s="44">
        <v>15</v>
      </c>
      <c r="G393" s="45">
        <v>58.268940000000001</v>
      </c>
    </row>
    <row r="394" spans="1:7" s="64" customFormat="1" ht="47.25" x14ac:dyDescent="0.25">
      <c r="A394" s="68" t="s">
        <v>338</v>
      </c>
      <c r="B394" s="76" t="s">
        <v>1083</v>
      </c>
      <c r="C394" s="41">
        <v>2018</v>
      </c>
      <c r="D394" s="42">
        <v>0.4</v>
      </c>
      <c r="E394" s="43">
        <v>365</v>
      </c>
      <c r="F394" s="44">
        <v>8</v>
      </c>
      <c r="G394" s="45">
        <v>219.59738999999999</v>
      </c>
    </row>
    <row r="395" spans="1:7" s="64" customFormat="1" ht="47.25" x14ac:dyDescent="0.25">
      <c r="A395" s="68" t="s">
        <v>338</v>
      </c>
      <c r="B395" s="76" t="s">
        <v>1084</v>
      </c>
      <c r="C395" s="41">
        <v>2018</v>
      </c>
      <c r="D395" s="42">
        <v>0.4</v>
      </c>
      <c r="E395" s="43">
        <v>65</v>
      </c>
      <c r="F395" s="44">
        <v>5</v>
      </c>
      <c r="G395" s="45">
        <v>36.569690000000001</v>
      </c>
    </row>
    <row r="396" spans="1:7" s="64" customFormat="1" ht="47.25" x14ac:dyDescent="0.25">
      <c r="A396" s="68" t="s">
        <v>338</v>
      </c>
      <c r="B396" s="76" t="s">
        <v>1085</v>
      </c>
      <c r="C396" s="41">
        <v>2018</v>
      </c>
      <c r="D396" s="42">
        <v>0.4</v>
      </c>
      <c r="E396" s="43">
        <v>23</v>
      </c>
      <c r="F396" s="44">
        <v>5</v>
      </c>
      <c r="G396" s="45">
        <v>26.541239999999998</v>
      </c>
    </row>
    <row r="397" spans="1:7" s="64" customFormat="1" ht="69.75" customHeight="1" x14ac:dyDescent="0.25">
      <c r="A397" s="68" t="s">
        <v>338</v>
      </c>
      <c r="B397" s="57" t="s">
        <v>1086</v>
      </c>
      <c r="C397" s="41">
        <v>2018</v>
      </c>
      <c r="D397" s="42">
        <v>0.4</v>
      </c>
      <c r="E397" s="43">
        <v>31</v>
      </c>
      <c r="F397" s="44">
        <v>5</v>
      </c>
      <c r="G397" s="45">
        <v>16.120750000000001</v>
      </c>
    </row>
    <row r="398" spans="1:7" s="64" customFormat="1" ht="47.25" x14ac:dyDescent="0.25">
      <c r="A398" s="68" t="s">
        <v>338</v>
      </c>
      <c r="B398" s="76" t="s">
        <v>1087</v>
      </c>
      <c r="C398" s="41">
        <v>2018</v>
      </c>
      <c r="D398" s="42">
        <v>0.4</v>
      </c>
      <c r="E398" s="43">
        <v>80</v>
      </c>
      <c r="F398" s="44">
        <v>7</v>
      </c>
      <c r="G398" s="45">
        <v>37.433109999999999</v>
      </c>
    </row>
    <row r="399" spans="1:7" s="64" customFormat="1" ht="47.25" x14ac:dyDescent="0.25">
      <c r="A399" s="68" t="s">
        <v>338</v>
      </c>
      <c r="B399" s="76" t="s">
        <v>1088</v>
      </c>
      <c r="C399" s="41">
        <v>2018</v>
      </c>
      <c r="D399" s="42">
        <v>0.4</v>
      </c>
      <c r="E399" s="43">
        <v>131</v>
      </c>
      <c r="F399" s="44">
        <v>5</v>
      </c>
      <c r="G399" s="45">
        <v>41.951880000000003</v>
      </c>
    </row>
    <row r="400" spans="1:7" s="64" customFormat="1" ht="63" x14ac:dyDescent="0.25">
      <c r="A400" s="68" t="s">
        <v>338</v>
      </c>
      <c r="B400" s="76" t="s">
        <v>1089</v>
      </c>
      <c r="C400" s="41">
        <v>2018</v>
      </c>
      <c r="D400" s="42">
        <v>0.4</v>
      </c>
      <c r="E400" s="43">
        <v>110</v>
      </c>
      <c r="F400" s="44">
        <v>5</v>
      </c>
      <c r="G400" s="45">
        <v>48.41957</v>
      </c>
    </row>
    <row r="401" spans="1:7" s="64" customFormat="1" ht="63" x14ac:dyDescent="0.25">
      <c r="A401" s="68" t="s">
        <v>338</v>
      </c>
      <c r="B401" s="76" t="s">
        <v>1090</v>
      </c>
      <c r="C401" s="41">
        <v>2018</v>
      </c>
      <c r="D401" s="42">
        <v>0.4</v>
      </c>
      <c r="E401" s="43">
        <v>120</v>
      </c>
      <c r="F401" s="44">
        <v>5</v>
      </c>
      <c r="G401" s="45">
        <v>46.579239999999999</v>
      </c>
    </row>
    <row r="402" spans="1:7" s="64" customFormat="1" ht="47.25" x14ac:dyDescent="0.25">
      <c r="A402" s="68" t="s">
        <v>338</v>
      </c>
      <c r="B402" s="76" t="s">
        <v>1091</v>
      </c>
      <c r="C402" s="41">
        <v>2018</v>
      </c>
      <c r="D402" s="42">
        <v>0.4</v>
      </c>
      <c r="E402" s="43">
        <v>57</v>
      </c>
      <c r="F402" s="44">
        <v>5</v>
      </c>
      <c r="G402" s="45">
        <v>24.789870000000001</v>
      </c>
    </row>
    <row r="403" spans="1:7" s="64" customFormat="1" ht="31.5" x14ac:dyDescent="0.25">
      <c r="A403" s="68" t="s">
        <v>338</v>
      </c>
      <c r="B403" s="40" t="s">
        <v>520</v>
      </c>
      <c r="C403" s="41">
        <v>2018</v>
      </c>
      <c r="D403" s="42">
        <v>0.4</v>
      </c>
      <c r="E403" s="43">
        <v>240</v>
      </c>
      <c r="F403" s="44">
        <v>10</v>
      </c>
      <c r="G403" s="45">
        <v>122.53475</v>
      </c>
    </row>
    <row r="404" spans="1:7" s="64" customFormat="1" ht="47.25" x14ac:dyDescent="0.25">
      <c r="A404" s="68" t="s">
        <v>338</v>
      </c>
      <c r="B404" s="76" t="s">
        <v>521</v>
      </c>
      <c r="C404" s="41">
        <v>2018</v>
      </c>
      <c r="D404" s="42">
        <v>0.4</v>
      </c>
      <c r="E404" s="43">
        <v>40</v>
      </c>
      <c r="F404" s="44">
        <v>5</v>
      </c>
      <c r="G404" s="45">
        <v>17.842269999999999</v>
      </c>
    </row>
    <row r="405" spans="1:7" s="64" customFormat="1" ht="63" x14ac:dyDescent="0.25">
      <c r="A405" s="68" t="s">
        <v>338</v>
      </c>
      <c r="B405" s="76" t="s">
        <v>522</v>
      </c>
      <c r="C405" s="41">
        <v>2018</v>
      </c>
      <c r="D405" s="42">
        <v>0.4</v>
      </c>
      <c r="E405" s="43">
        <v>30</v>
      </c>
      <c r="F405" s="44">
        <v>7.0000000000000007E-2</v>
      </c>
      <c r="G405" s="45">
        <v>23.710650000000001</v>
      </c>
    </row>
    <row r="406" spans="1:7" s="64" customFormat="1" ht="63" x14ac:dyDescent="0.25">
      <c r="A406" s="68" t="s">
        <v>338</v>
      </c>
      <c r="B406" s="76" t="s">
        <v>523</v>
      </c>
      <c r="C406" s="41">
        <v>2018</v>
      </c>
      <c r="D406" s="42">
        <v>0.4</v>
      </c>
      <c r="E406" s="43">
        <v>45</v>
      </c>
      <c r="F406" s="44">
        <v>7.0000000000000007E-2</v>
      </c>
      <c r="G406" s="45">
        <v>24.322299999999998</v>
      </c>
    </row>
    <row r="407" spans="1:7" s="64" customFormat="1" ht="47.25" x14ac:dyDescent="0.25">
      <c r="A407" s="68" t="s">
        <v>338</v>
      </c>
      <c r="B407" s="76" t="s">
        <v>1092</v>
      </c>
      <c r="C407" s="41">
        <v>2018</v>
      </c>
      <c r="D407" s="42">
        <v>0.4</v>
      </c>
      <c r="E407" s="43">
        <v>126</v>
      </c>
      <c r="F407" s="44">
        <v>6</v>
      </c>
      <c r="G407" s="45">
        <v>88.149690000000007</v>
      </c>
    </row>
    <row r="408" spans="1:7" s="64" customFormat="1" ht="63" x14ac:dyDescent="0.25">
      <c r="A408" s="68" t="s">
        <v>338</v>
      </c>
      <c r="B408" s="76" t="s">
        <v>1093</v>
      </c>
      <c r="C408" s="41">
        <v>2018</v>
      </c>
      <c r="D408" s="42">
        <v>0.4</v>
      </c>
      <c r="E408" s="43">
        <v>107</v>
      </c>
      <c r="F408" s="44">
        <v>15</v>
      </c>
      <c r="G408" s="45">
        <v>81.156040000000004</v>
      </c>
    </row>
    <row r="409" spans="1:7" s="64" customFormat="1" ht="47.25" x14ac:dyDescent="0.25">
      <c r="A409" s="68" t="s">
        <v>338</v>
      </c>
      <c r="B409" s="76" t="s">
        <v>1094</v>
      </c>
      <c r="C409" s="41">
        <v>2018</v>
      </c>
      <c r="D409" s="42">
        <v>0.4</v>
      </c>
      <c r="E409" s="43">
        <v>70</v>
      </c>
      <c r="F409" s="44">
        <v>7</v>
      </c>
      <c r="G409" s="45">
        <v>56.472110000000001</v>
      </c>
    </row>
    <row r="410" spans="1:7" s="64" customFormat="1" ht="47.25" x14ac:dyDescent="0.25">
      <c r="A410" s="68" t="s">
        <v>338</v>
      </c>
      <c r="B410" s="76" t="s">
        <v>1095</v>
      </c>
      <c r="C410" s="41">
        <v>2018</v>
      </c>
      <c r="D410" s="42">
        <v>0.4</v>
      </c>
      <c r="E410" s="43">
        <v>30</v>
      </c>
      <c r="F410" s="44">
        <v>5</v>
      </c>
      <c r="G410" s="45">
        <v>16.58811</v>
      </c>
    </row>
    <row r="411" spans="1:7" s="64" customFormat="1" ht="47.25" x14ac:dyDescent="0.25">
      <c r="A411" s="68" t="s">
        <v>338</v>
      </c>
      <c r="B411" s="76" t="s">
        <v>524</v>
      </c>
      <c r="C411" s="41">
        <v>2018</v>
      </c>
      <c r="D411" s="42" t="s">
        <v>350</v>
      </c>
      <c r="E411" s="43">
        <v>175</v>
      </c>
      <c r="F411" s="44">
        <v>10</v>
      </c>
      <c r="G411" s="45">
        <v>165.87953999999999</v>
      </c>
    </row>
    <row r="412" spans="1:7" s="64" customFormat="1" ht="47.25" x14ac:dyDescent="0.25">
      <c r="A412" s="68" t="s">
        <v>338</v>
      </c>
      <c r="B412" s="76" t="s">
        <v>525</v>
      </c>
      <c r="C412" s="41">
        <v>2018</v>
      </c>
      <c r="D412" s="42" t="s">
        <v>350</v>
      </c>
      <c r="E412" s="43">
        <v>130</v>
      </c>
      <c r="F412" s="44">
        <v>15</v>
      </c>
      <c r="G412" s="45">
        <v>108.44404</v>
      </c>
    </row>
    <row r="413" spans="1:7" s="64" customFormat="1" ht="31.5" x14ac:dyDescent="0.25">
      <c r="A413" s="68" t="s">
        <v>338</v>
      </c>
      <c r="B413" s="40" t="s">
        <v>526</v>
      </c>
      <c r="C413" s="41">
        <v>2018</v>
      </c>
      <c r="D413" s="42">
        <v>0.4</v>
      </c>
      <c r="E413" s="43">
        <v>175</v>
      </c>
      <c r="F413" s="44">
        <v>7</v>
      </c>
      <c r="G413" s="45">
        <v>128.44580999999999</v>
      </c>
    </row>
    <row r="414" spans="1:7" s="64" customFormat="1" ht="47.25" x14ac:dyDescent="0.25">
      <c r="A414" s="68" t="s">
        <v>338</v>
      </c>
      <c r="B414" s="76" t="s">
        <v>527</v>
      </c>
      <c r="C414" s="41">
        <v>2018</v>
      </c>
      <c r="D414" s="42">
        <v>0.4</v>
      </c>
      <c r="E414" s="43">
        <v>80</v>
      </c>
      <c r="F414" s="44">
        <v>15</v>
      </c>
      <c r="G414" s="45">
        <v>26.992349999999998</v>
      </c>
    </row>
    <row r="415" spans="1:7" s="64" customFormat="1" ht="47.25" x14ac:dyDescent="0.25">
      <c r="A415" s="68" t="s">
        <v>338</v>
      </c>
      <c r="B415" s="76" t="s">
        <v>527</v>
      </c>
      <c r="C415" s="41">
        <v>2018</v>
      </c>
      <c r="D415" s="46">
        <v>10</v>
      </c>
      <c r="E415" s="43">
        <v>527</v>
      </c>
      <c r="F415" s="44">
        <v>15</v>
      </c>
      <c r="G415" s="45">
        <v>693.98410000000001</v>
      </c>
    </row>
    <row r="416" spans="1:7" s="64" customFormat="1" ht="47.25" x14ac:dyDescent="0.25">
      <c r="A416" s="68" t="s">
        <v>338</v>
      </c>
      <c r="B416" s="76" t="s">
        <v>528</v>
      </c>
      <c r="C416" s="41">
        <v>2018</v>
      </c>
      <c r="D416" s="42">
        <v>0.4</v>
      </c>
      <c r="E416" s="43">
        <v>140</v>
      </c>
      <c r="F416" s="44">
        <v>15</v>
      </c>
      <c r="G416" s="45">
        <v>104.53847</v>
      </c>
    </row>
    <row r="417" spans="1:7" s="64" customFormat="1" ht="47.25" x14ac:dyDescent="0.25">
      <c r="A417" s="68" t="s">
        <v>338</v>
      </c>
      <c r="B417" s="76" t="s">
        <v>529</v>
      </c>
      <c r="C417" s="41">
        <v>2018</v>
      </c>
      <c r="D417" s="42">
        <v>0.4</v>
      </c>
      <c r="E417" s="43">
        <v>570</v>
      </c>
      <c r="F417" s="44">
        <v>21</v>
      </c>
      <c r="G417" s="45">
        <v>302.75900999999999</v>
      </c>
    </row>
    <row r="418" spans="1:7" s="64" customFormat="1" ht="54.75" customHeight="1" x14ac:dyDescent="0.25">
      <c r="A418" s="68" t="s">
        <v>338</v>
      </c>
      <c r="B418" s="76" t="s">
        <v>530</v>
      </c>
      <c r="C418" s="41">
        <v>2018</v>
      </c>
      <c r="D418" s="42">
        <v>0.4</v>
      </c>
      <c r="E418" s="43">
        <v>163</v>
      </c>
      <c r="F418" s="44">
        <v>10</v>
      </c>
      <c r="G418" s="45">
        <v>38.924210000000002</v>
      </c>
    </row>
    <row r="419" spans="1:7" s="64" customFormat="1" ht="47.25" x14ac:dyDescent="0.25">
      <c r="A419" s="68" t="s">
        <v>338</v>
      </c>
      <c r="B419" s="40" t="s">
        <v>531</v>
      </c>
      <c r="C419" s="41">
        <v>2018</v>
      </c>
      <c r="D419" s="42">
        <v>0.4</v>
      </c>
      <c r="E419" s="43">
        <v>35</v>
      </c>
      <c r="F419" s="44">
        <v>15</v>
      </c>
      <c r="G419" s="45">
        <v>35.015740000000001</v>
      </c>
    </row>
    <row r="420" spans="1:7" s="64" customFormat="1" ht="31.5" x14ac:dyDescent="0.25">
      <c r="A420" s="68" t="s">
        <v>338</v>
      </c>
      <c r="B420" s="40" t="s">
        <v>532</v>
      </c>
      <c r="C420" s="41">
        <v>2018</v>
      </c>
      <c r="D420" s="46">
        <v>10</v>
      </c>
      <c r="E420" s="43">
        <v>5</v>
      </c>
      <c r="F420" s="44">
        <v>272</v>
      </c>
      <c r="G420" s="45">
        <v>32.5578</v>
      </c>
    </row>
    <row r="421" spans="1:7" s="64" customFormat="1" ht="31.5" x14ac:dyDescent="0.25">
      <c r="A421" s="68" t="s">
        <v>338</v>
      </c>
      <c r="B421" s="40" t="s">
        <v>532</v>
      </c>
      <c r="C421" s="41">
        <v>2018</v>
      </c>
      <c r="D421" s="42">
        <v>0.4</v>
      </c>
      <c r="E421" s="43">
        <v>1390</v>
      </c>
      <c r="F421" s="44">
        <v>272</v>
      </c>
      <c r="G421" s="45">
        <v>1140.96054</v>
      </c>
    </row>
    <row r="422" spans="1:7" s="64" customFormat="1" ht="47.25" x14ac:dyDescent="0.25">
      <c r="A422" s="68" t="s">
        <v>338</v>
      </c>
      <c r="B422" s="76" t="s">
        <v>1096</v>
      </c>
      <c r="C422" s="41">
        <v>2018</v>
      </c>
      <c r="D422" s="42">
        <v>0.4</v>
      </c>
      <c r="E422" s="43">
        <v>285</v>
      </c>
      <c r="F422" s="44">
        <v>5</v>
      </c>
      <c r="G422" s="45">
        <v>76.745090000000005</v>
      </c>
    </row>
    <row r="423" spans="1:7" s="64" customFormat="1" ht="47.25" x14ac:dyDescent="0.25">
      <c r="A423" s="68" t="s">
        <v>338</v>
      </c>
      <c r="B423" s="76" t="s">
        <v>533</v>
      </c>
      <c r="C423" s="41">
        <v>2018</v>
      </c>
      <c r="D423" s="42">
        <v>0.4</v>
      </c>
      <c r="E423" s="43">
        <v>1437</v>
      </c>
      <c r="F423" s="44">
        <v>48</v>
      </c>
      <c r="G423" s="45">
        <v>1853.40661</v>
      </c>
    </row>
    <row r="424" spans="1:7" s="64" customFormat="1" ht="47.25" x14ac:dyDescent="0.25">
      <c r="A424" s="68" t="s">
        <v>338</v>
      </c>
      <c r="B424" s="76" t="s">
        <v>534</v>
      </c>
      <c r="C424" s="41">
        <v>2018</v>
      </c>
      <c r="D424" s="42">
        <v>0.4</v>
      </c>
      <c r="E424" s="43">
        <v>590</v>
      </c>
      <c r="F424" s="44">
        <v>15</v>
      </c>
      <c r="G424" s="45">
        <v>169.62880000000001</v>
      </c>
    </row>
    <row r="425" spans="1:7" s="64" customFormat="1" ht="31.5" x14ac:dyDescent="0.25">
      <c r="A425" s="68" t="s">
        <v>338</v>
      </c>
      <c r="B425" s="40" t="s">
        <v>535</v>
      </c>
      <c r="C425" s="41">
        <v>2018</v>
      </c>
      <c r="D425" s="42">
        <v>0.4</v>
      </c>
      <c r="E425" s="43">
        <v>297</v>
      </c>
      <c r="F425" s="44">
        <v>45</v>
      </c>
      <c r="G425" s="45">
        <v>382.0478</v>
      </c>
    </row>
    <row r="426" spans="1:7" s="64" customFormat="1" ht="47.25" x14ac:dyDescent="0.25">
      <c r="A426" s="68" t="s">
        <v>338</v>
      </c>
      <c r="B426" s="76" t="s">
        <v>536</v>
      </c>
      <c r="C426" s="41">
        <v>2018</v>
      </c>
      <c r="D426" s="42">
        <v>0.4</v>
      </c>
      <c r="E426" s="43">
        <v>280</v>
      </c>
      <c r="F426" s="44">
        <v>15</v>
      </c>
      <c r="G426" s="45">
        <v>167.19999000000001</v>
      </c>
    </row>
    <row r="427" spans="1:7" s="64" customFormat="1" ht="31.5" x14ac:dyDescent="0.25">
      <c r="A427" s="68" t="s">
        <v>338</v>
      </c>
      <c r="B427" s="76" t="s">
        <v>537</v>
      </c>
      <c r="C427" s="41">
        <v>2018</v>
      </c>
      <c r="D427" s="42">
        <v>0.4</v>
      </c>
      <c r="E427" s="43">
        <v>250</v>
      </c>
      <c r="F427" s="44">
        <v>15</v>
      </c>
      <c r="G427" s="45">
        <v>141.68949000000001</v>
      </c>
    </row>
    <row r="428" spans="1:7" s="64" customFormat="1" ht="47.25" x14ac:dyDescent="0.25">
      <c r="A428" s="68" t="s">
        <v>338</v>
      </c>
      <c r="B428" s="76" t="s">
        <v>538</v>
      </c>
      <c r="C428" s="41">
        <v>2018</v>
      </c>
      <c r="D428" s="46">
        <v>10</v>
      </c>
      <c r="E428" s="43">
        <v>12</v>
      </c>
      <c r="F428" s="44">
        <v>80</v>
      </c>
      <c r="G428" s="45">
        <v>54.64443</v>
      </c>
    </row>
    <row r="429" spans="1:7" s="64" customFormat="1" ht="47.25" x14ac:dyDescent="0.25">
      <c r="A429" s="68" t="s">
        <v>338</v>
      </c>
      <c r="B429" s="76" t="s">
        <v>1097</v>
      </c>
      <c r="C429" s="41">
        <v>2018</v>
      </c>
      <c r="D429" s="42">
        <v>0.4</v>
      </c>
      <c r="E429" s="43">
        <v>40</v>
      </c>
      <c r="F429" s="44">
        <v>10</v>
      </c>
      <c r="G429" s="45">
        <v>29.937750000000001</v>
      </c>
    </row>
    <row r="430" spans="1:7" s="64" customFormat="1" ht="47.25" x14ac:dyDescent="0.25">
      <c r="A430" s="68" t="s">
        <v>338</v>
      </c>
      <c r="B430" s="76" t="s">
        <v>539</v>
      </c>
      <c r="C430" s="41">
        <v>2018</v>
      </c>
      <c r="D430" s="42">
        <v>0.4</v>
      </c>
      <c r="E430" s="43">
        <v>64</v>
      </c>
      <c r="F430" s="44">
        <v>15</v>
      </c>
      <c r="G430" s="45">
        <v>67.921660000000003</v>
      </c>
    </row>
    <row r="431" spans="1:7" s="64" customFormat="1" ht="47.25" x14ac:dyDescent="0.25">
      <c r="A431" s="68" t="s">
        <v>338</v>
      </c>
      <c r="B431" s="76" t="s">
        <v>539</v>
      </c>
      <c r="C431" s="41">
        <v>2018</v>
      </c>
      <c r="D431" s="46">
        <v>10</v>
      </c>
      <c r="E431" s="43">
        <v>489</v>
      </c>
      <c r="F431" s="44">
        <v>15</v>
      </c>
      <c r="G431" s="45">
        <v>374.95093000000003</v>
      </c>
    </row>
    <row r="432" spans="1:7" s="64" customFormat="1" ht="47.25" x14ac:dyDescent="0.25">
      <c r="A432" s="68" t="s">
        <v>338</v>
      </c>
      <c r="B432" s="40" t="s">
        <v>540</v>
      </c>
      <c r="C432" s="41">
        <v>2018</v>
      </c>
      <c r="D432" s="42">
        <v>0.4</v>
      </c>
      <c r="E432" s="43">
        <v>7847</v>
      </c>
      <c r="F432" s="44">
        <v>205</v>
      </c>
      <c r="G432" s="45">
        <v>7559.585</v>
      </c>
    </row>
    <row r="433" spans="1:7" s="64" customFormat="1" ht="47.25" x14ac:dyDescent="0.25">
      <c r="A433" s="68" t="s">
        <v>338</v>
      </c>
      <c r="B433" s="40" t="s">
        <v>540</v>
      </c>
      <c r="C433" s="41">
        <v>2018</v>
      </c>
      <c r="D433" s="46">
        <v>10</v>
      </c>
      <c r="E433" s="43">
        <v>542.20000000000005</v>
      </c>
      <c r="F433" s="44">
        <v>205</v>
      </c>
      <c r="G433" s="45">
        <v>1144.7360000000001</v>
      </c>
    </row>
    <row r="434" spans="1:7" s="64" customFormat="1" ht="39.75" customHeight="1" x14ac:dyDescent="0.25">
      <c r="A434" s="68" t="s">
        <v>338</v>
      </c>
      <c r="B434" s="76" t="s">
        <v>541</v>
      </c>
      <c r="C434" s="41">
        <v>2018</v>
      </c>
      <c r="D434" s="46">
        <v>10</v>
      </c>
      <c r="E434" s="43">
        <v>4065</v>
      </c>
      <c r="F434" s="44">
        <v>500</v>
      </c>
      <c r="G434" s="45">
        <v>3551.9723600000002</v>
      </c>
    </row>
    <row r="435" spans="1:7" s="64" customFormat="1" ht="47.25" customHeight="1" x14ac:dyDescent="0.25">
      <c r="A435" s="68" t="s">
        <v>338</v>
      </c>
      <c r="B435" s="76" t="s">
        <v>542</v>
      </c>
      <c r="C435" s="41">
        <v>2018</v>
      </c>
      <c r="D435" s="46">
        <v>10</v>
      </c>
      <c r="E435" s="43">
        <v>60</v>
      </c>
      <c r="F435" s="44">
        <v>15</v>
      </c>
      <c r="G435" s="45">
        <v>50.889780000000002</v>
      </c>
    </row>
    <row r="436" spans="1:7" s="64" customFormat="1" ht="68.25" customHeight="1" x14ac:dyDescent="0.25">
      <c r="A436" s="68" t="s">
        <v>338</v>
      </c>
      <c r="B436" s="40" t="str">
        <f t="shared" ref="B436:F436" si="3">B51</f>
        <v>Реконструкция ВЛ 10 кВ от Ф -119  ТП-110/10 кВ Темнолесская, строительство ТП 10/0,4 кВ и ВЛ - 0,4 кВ   для  осуществления технологического присоединения  энергопринимающих устройств  Заявителей, по улицам Плквая и Луговая в х. Липовчанский, Шпаковского р-на (дог. тех. прис. 30.10.2018 №7579/2018/СТВ/ЗЭС/ШРЭС, 7592/2018/СТВ/ЗЭС/ШРЭС...</v>
      </c>
      <c r="C436" s="47">
        <f t="shared" si="3"/>
        <v>2019</v>
      </c>
      <c r="D436" s="48">
        <v>10</v>
      </c>
      <c r="E436" s="49">
        <v>232</v>
      </c>
      <c r="F436" s="50">
        <f t="shared" si="3"/>
        <v>5</v>
      </c>
      <c r="G436" s="51">
        <v>1286.00873</v>
      </c>
    </row>
    <row r="437" spans="1:7" s="64" customFormat="1" ht="47.25" x14ac:dyDescent="0.25">
      <c r="A437" s="68" t="s">
        <v>338</v>
      </c>
      <c r="B437" s="76" t="s">
        <v>543</v>
      </c>
      <c r="C437" s="41">
        <v>2019</v>
      </c>
      <c r="D437" s="46">
        <v>10</v>
      </c>
      <c r="E437" s="43">
        <v>530</v>
      </c>
      <c r="F437" s="44">
        <v>150</v>
      </c>
      <c r="G437" s="45">
        <v>606.87246000000005</v>
      </c>
    </row>
    <row r="438" spans="1:7" s="64" customFormat="1" ht="47.25" x14ac:dyDescent="0.25">
      <c r="A438" s="68" t="s">
        <v>338</v>
      </c>
      <c r="B438" s="76" t="s">
        <v>543</v>
      </c>
      <c r="C438" s="41">
        <v>2019</v>
      </c>
      <c r="D438" s="42">
        <v>0.4</v>
      </c>
      <c r="E438" s="43">
        <v>650</v>
      </c>
      <c r="F438" s="44">
        <v>150</v>
      </c>
      <c r="G438" s="45">
        <v>162.85942</v>
      </c>
    </row>
    <row r="439" spans="1:7" s="64" customFormat="1" ht="47.25" x14ac:dyDescent="0.25">
      <c r="A439" s="68" t="s">
        <v>338</v>
      </c>
      <c r="B439" s="76" t="s">
        <v>544</v>
      </c>
      <c r="C439" s="41">
        <v>2019</v>
      </c>
      <c r="D439" s="46">
        <v>10</v>
      </c>
      <c r="E439" s="43">
        <v>60</v>
      </c>
      <c r="F439" s="44">
        <v>15</v>
      </c>
      <c r="G439" s="45">
        <v>75.088359999999994</v>
      </c>
    </row>
    <row r="440" spans="1:7" s="64" customFormat="1" ht="52.5" customHeight="1" x14ac:dyDescent="0.25">
      <c r="A440" s="68" t="s">
        <v>338</v>
      </c>
      <c r="B440" s="76" t="s">
        <v>545</v>
      </c>
      <c r="C440" s="41">
        <v>2019</v>
      </c>
      <c r="D440" s="42">
        <v>0.4</v>
      </c>
      <c r="E440" s="43">
        <v>100</v>
      </c>
      <c r="F440" s="44">
        <v>15</v>
      </c>
      <c r="G440" s="45">
        <v>124.49318</v>
      </c>
    </row>
    <row r="441" spans="1:7" s="64" customFormat="1" ht="47.25" x14ac:dyDescent="0.25">
      <c r="A441" s="68" t="s">
        <v>338</v>
      </c>
      <c r="B441" s="76" t="s">
        <v>546</v>
      </c>
      <c r="C441" s="41">
        <v>2019</v>
      </c>
      <c r="D441" s="42">
        <v>0.4</v>
      </c>
      <c r="E441" s="43">
        <v>150</v>
      </c>
      <c r="F441" s="44">
        <v>15</v>
      </c>
      <c r="G441" s="45">
        <v>129.28515999999999</v>
      </c>
    </row>
    <row r="442" spans="1:7" s="64" customFormat="1" ht="47.25" x14ac:dyDescent="0.25">
      <c r="A442" s="68" t="s">
        <v>338</v>
      </c>
      <c r="B442" s="76" t="s">
        <v>547</v>
      </c>
      <c r="C442" s="41">
        <v>2019</v>
      </c>
      <c r="D442" s="46">
        <v>10</v>
      </c>
      <c r="E442" s="43">
        <v>303</v>
      </c>
      <c r="F442" s="44">
        <v>15</v>
      </c>
      <c r="G442" s="45">
        <v>246.74717999999999</v>
      </c>
    </row>
    <row r="443" spans="1:7" s="64" customFormat="1" ht="51" customHeight="1" x14ac:dyDescent="0.25">
      <c r="A443" s="68" t="s">
        <v>338</v>
      </c>
      <c r="B443" s="76" t="s">
        <v>548</v>
      </c>
      <c r="C443" s="41">
        <v>2019</v>
      </c>
      <c r="D443" s="42">
        <v>0.4</v>
      </c>
      <c r="E443" s="43">
        <v>350</v>
      </c>
      <c r="F443" s="44">
        <v>15</v>
      </c>
      <c r="G443" s="45">
        <v>252.92366999999999</v>
      </c>
    </row>
    <row r="444" spans="1:7" s="64" customFormat="1" ht="63" x14ac:dyDescent="0.25">
      <c r="A444" s="68" t="s">
        <v>338</v>
      </c>
      <c r="B444" s="76" t="s">
        <v>549</v>
      </c>
      <c r="C444" s="41">
        <v>2019</v>
      </c>
      <c r="D444" s="42">
        <v>0.4</v>
      </c>
      <c r="E444" s="43">
        <v>1100</v>
      </c>
      <c r="F444" s="44">
        <v>15</v>
      </c>
      <c r="G444" s="45">
        <v>645.66228000000001</v>
      </c>
    </row>
    <row r="445" spans="1:7" s="64" customFormat="1" ht="47.25" x14ac:dyDescent="0.25">
      <c r="A445" s="68" t="s">
        <v>338</v>
      </c>
      <c r="B445" s="76" t="s">
        <v>550</v>
      </c>
      <c r="C445" s="41">
        <v>2019</v>
      </c>
      <c r="D445" s="42">
        <v>0.4</v>
      </c>
      <c r="E445" s="43">
        <v>80</v>
      </c>
      <c r="F445" s="44">
        <v>15</v>
      </c>
      <c r="G445" s="45">
        <v>63.754800000000003</v>
      </c>
    </row>
    <row r="446" spans="1:7" s="64" customFormat="1" ht="47.25" x14ac:dyDescent="0.25">
      <c r="A446" s="68" t="s">
        <v>338</v>
      </c>
      <c r="B446" s="76" t="s">
        <v>551</v>
      </c>
      <c r="C446" s="41">
        <v>2019</v>
      </c>
      <c r="D446" s="42">
        <v>0.4</v>
      </c>
      <c r="E446" s="43">
        <v>200</v>
      </c>
      <c r="F446" s="44">
        <v>15</v>
      </c>
      <c r="G446" s="45">
        <v>169.77996999999999</v>
      </c>
    </row>
    <row r="447" spans="1:7" s="64" customFormat="1" ht="47.25" x14ac:dyDescent="0.25">
      <c r="A447" s="68" t="s">
        <v>338</v>
      </c>
      <c r="B447" s="76" t="s">
        <v>552</v>
      </c>
      <c r="C447" s="41">
        <v>2019</v>
      </c>
      <c r="D447" s="42">
        <v>0.4</v>
      </c>
      <c r="E447" s="43">
        <v>35</v>
      </c>
      <c r="F447" s="44">
        <v>15</v>
      </c>
      <c r="G447" s="45">
        <v>57.193190000000001</v>
      </c>
    </row>
    <row r="448" spans="1:7" s="64" customFormat="1" ht="47.25" x14ac:dyDescent="0.25">
      <c r="A448" s="68" t="s">
        <v>338</v>
      </c>
      <c r="B448" s="76" t="s">
        <v>553</v>
      </c>
      <c r="C448" s="41">
        <v>2019</v>
      </c>
      <c r="D448" s="42">
        <v>0.4</v>
      </c>
      <c r="E448" s="43">
        <v>280</v>
      </c>
      <c r="F448" s="44">
        <v>10</v>
      </c>
      <c r="G448" s="45">
        <v>35.112990000000003</v>
      </c>
    </row>
    <row r="449" spans="1:7" s="64" customFormat="1" ht="47.25" x14ac:dyDescent="0.25">
      <c r="A449" s="68" t="s">
        <v>338</v>
      </c>
      <c r="B449" s="76" t="s">
        <v>554</v>
      </c>
      <c r="C449" s="41">
        <v>2019</v>
      </c>
      <c r="D449" s="42">
        <v>0.4</v>
      </c>
      <c r="E449" s="43">
        <v>80</v>
      </c>
      <c r="F449" s="44">
        <v>15</v>
      </c>
      <c r="G449" s="45">
        <v>111.29855000000001</v>
      </c>
    </row>
    <row r="450" spans="1:7" s="64" customFormat="1" ht="47.25" x14ac:dyDescent="0.25">
      <c r="A450" s="68" t="s">
        <v>338</v>
      </c>
      <c r="B450" s="76" t="s">
        <v>1098</v>
      </c>
      <c r="C450" s="41">
        <v>2019</v>
      </c>
      <c r="D450" s="42">
        <v>0.4</v>
      </c>
      <c r="E450" s="43">
        <v>60</v>
      </c>
      <c r="F450" s="44">
        <v>15</v>
      </c>
      <c r="G450" s="45">
        <v>74.950509999999994</v>
      </c>
    </row>
    <row r="451" spans="1:7" s="64" customFormat="1" ht="47.25" x14ac:dyDescent="0.25">
      <c r="A451" s="68" t="s">
        <v>338</v>
      </c>
      <c r="B451" s="76" t="s">
        <v>555</v>
      </c>
      <c r="C451" s="41">
        <v>2019</v>
      </c>
      <c r="D451" s="46">
        <v>10</v>
      </c>
      <c r="E451" s="43">
        <v>3780</v>
      </c>
      <c r="F451" s="44">
        <v>570</v>
      </c>
      <c r="G451" s="45">
        <v>4836.8286099999996</v>
      </c>
    </row>
    <row r="452" spans="1:7" s="64" customFormat="1" ht="47.25" x14ac:dyDescent="0.25">
      <c r="A452" s="68" t="s">
        <v>338</v>
      </c>
      <c r="B452" s="76" t="s">
        <v>556</v>
      </c>
      <c r="C452" s="41">
        <v>2019</v>
      </c>
      <c r="D452" s="42">
        <v>0.4</v>
      </c>
      <c r="E452" s="43">
        <v>136</v>
      </c>
      <c r="F452" s="44">
        <v>15</v>
      </c>
      <c r="G452" s="45">
        <v>109.33271999999999</v>
      </c>
    </row>
    <row r="453" spans="1:7" s="64" customFormat="1" ht="63" x14ac:dyDescent="0.25">
      <c r="A453" s="68" t="s">
        <v>338</v>
      </c>
      <c r="B453" s="76" t="s">
        <v>557</v>
      </c>
      <c r="C453" s="41">
        <v>2019</v>
      </c>
      <c r="D453" s="42">
        <v>0.4</v>
      </c>
      <c r="E453" s="43">
        <v>100</v>
      </c>
      <c r="F453" s="44">
        <v>15</v>
      </c>
      <c r="G453" s="45">
        <v>53.042430000000003</v>
      </c>
    </row>
    <row r="454" spans="1:7" s="64" customFormat="1" ht="47.25" x14ac:dyDescent="0.25">
      <c r="A454" s="68" t="s">
        <v>338</v>
      </c>
      <c r="B454" s="76" t="s">
        <v>558</v>
      </c>
      <c r="C454" s="41">
        <v>2019</v>
      </c>
      <c r="D454" s="42">
        <v>0.4</v>
      </c>
      <c r="E454" s="43">
        <v>145</v>
      </c>
      <c r="F454" s="44">
        <v>15</v>
      </c>
      <c r="G454" s="45">
        <v>104.59349</v>
      </c>
    </row>
    <row r="455" spans="1:7" s="64" customFormat="1" ht="47.25" x14ac:dyDescent="0.25">
      <c r="A455" s="68" t="s">
        <v>338</v>
      </c>
      <c r="B455" s="76" t="s">
        <v>559</v>
      </c>
      <c r="C455" s="41">
        <v>2019</v>
      </c>
      <c r="D455" s="42">
        <v>0.4</v>
      </c>
      <c r="E455" s="43">
        <v>150</v>
      </c>
      <c r="F455" s="44">
        <v>15</v>
      </c>
      <c r="G455" s="45">
        <v>87.351830000000007</v>
      </c>
    </row>
    <row r="456" spans="1:7" s="64" customFormat="1" ht="47.25" x14ac:dyDescent="0.25">
      <c r="A456" s="68" t="s">
        <v>338</v>
      </c>
      <c r="B456" s="76" t="s">
        <v>560</v>
      </c>
      <c r="C456" s="41">
        <v>2019</v>
      </c>
      <c r="D456" s="42">
        <v>0.4</v>
      </c>
      <c r="E456" s="43">
        <v>180</v>
      </c>
      <c r="F456" s="44">
        <v>15</v>
      </c>
      <c r="G456" s="45">
        <v>112.36387999999999</v>
      </c>
    </row>
    <row r="457" spans="1:7" s="64" customFormat="1" ht="47.25" x14ac:dyDescent="0.25">
      <c r="A457" s="68" t="s">
        <v>338</v>
      </c>
      <c r="B457" s="76" t="s">
        <v>561</v>
      </c>
      <c r="C457" s="41">
        <v>2019</v>
      </c>
      <c r="D457" s="46">
        <v>10</v>
      </c>
      <c r="E457" s="43">
        <v>36</v>
      </c>
      <c r="F457" s="44">
        <v>15</v>
      </c>
      <c r="G457" s="45">
        <v>92.378839999999997</v>
      </c>
    </row>
    <row r="458" spans="1:7" s="64" customFormat="1" ht="47.25" x14ac:dyDescent="0.25">
      <c r="A458" s="68" t="s">
        <v>338</v>
      </c>
      <c r="B458" s="76" t="s">
        <v>561</v>
      </c>
      <c r="C458" s="41">
        <v>2019</v>
      </c>
      <c r="D458" s="42">
        <v>0.4</v>
      </c>
      <c r="E458" s="43">
        <v>550</v>
      </c>
      <c r="F458" s="44">
        <v>15</v>
      </c>
      <c r="G458" s="45">
        <v>267.63287000000003</v>
      </c>
    </row>
    <row r="459" spans="1:7" s="64" customFormat="1" ht="63" x14ac:dyDescent="0.25">
      <c r="A459" s="68" t="s">
        <v>338</v>
      </c>
      <c r="B459" s="76" t="s">
        <v>562</v>
      </c>
      <c r="C459" s="41">
        <v>2019</v>
      </c>
      <c r="D459" s="46">
        <v>10</v>
      </c>
      <c r="E459" s="43">
        <v>355</v>
      </c>
      <c r="F459" s="44">
        <v>705</v>
      </c>
      <c r="G459" s="45">
        <v>1845.5684900000001</v>
      </c>
    </row>
    <row r="460" spans="1:7" s="64" customFormat="1" ht="47.25" x14ac:dyDescent="0.25">
      <c r="A460" s="68" t="s">
        <v>338</v>
      </c>
      <c r="B460" s="76" t="s">
        <v>563</v>
      </c>
      <c r="C460" s="41">
        <v>2019</v>
      </c>
      <c r="D460" s="42">
        <v>0.4</v>
      </c>
      <c r="E460" s="43">
        <v>120</v>
      </c>
      <c r="F460" s="44">
        <v>10</v>
      </c>
      <c r="G460" s="45">
        <v>84.487070000000003</v>
      </c>
    </row>
    <row r="461" spans="1:7" s="64" customFormat="1" ht="47.25" x14ac:dyDescent="0.25">
      <c r="A461" s="68" t="s">
        <v>338</v>
      </c>
      <c r="B461" s="76" t="s">
        <v>564</v>
      </c>
      <c r="C461" s="41">
        <v>2019</v>
      </c>
      <c r="D461" s="42">
        <v>0.4</v>
      </c>
      <c r="E461" s="43">
        <v>130</v>
      </c>
      <c r="F461" s="44">
        <v>15</v>
      </c>
      <c r="G461" s="45">
        <v>72.236040000000003</v>
      </c>
    </row>
    <row r="462" spans="1:7" s="64" customFormat="1" ht="47.25" x14ac:dyDescent="0.25">
      <c r="A462" s="68" t="s">
        <v>338</v>
      </c>
      <c r="B462" s="76" t="s">
        <v>565</v>
      </c>
      <c r="C462" s="41">
        <v>2019</v>
      </c>
      <c r="D462" s="42">
        <v>0.4</v>
      </c>
      <c r="E462" s="43">
        <v>210</v>
      </c>
      <c r="F462" s="44">
        <v>15</v>
      </c>
      <c r="G462" s="45">
        <v>83.054239999999993</v>
      </c>
    </row>
    <row r="463" spans="1:7" s="64" customFormat="1" ht="47.25" x14ac:dyDescent="0.25">
      <c r="A463" s="68" t="s">
        <v>338</v>
      </c>
      <c r="B463" s="76" t="s">
        <v>566</v>
      </c>
      <c r="C463" s="41">
        <v>2019</v>
      </c>
      <c r="D463" s="42">
        <v>0.4</v>
      </c>
      <c r="E463" s="43">
        <v>80</v>
      </c>
      <c r="F463" s="44">
        <v>15</v>
      </c>
      <c r="G463" s="45">
        <v>95.804820000000007</v>
      </c>
    </row>
    <row r="464" spans="1:7" s="64" customFormat="1" ht="31.5" x14ac:dyDescent="0.25">
      <c r="A464" s="68" t="s">
        <v>338</v>
      </c>
      <c r="B464" s="76" t="s">
        <v>567</v>
      </c>
      <c r="C464" s="41">
        <v>2019</v>
      </c>
      <c r="D464" s="42">
        <v>0.4</v>
      </c>
      <c r="E464" s="43">
        <v>180</v>
      </c>
      <c r="F464" s="44">
        <v>15</v>
      </c>
      <c r="G464" s="45">
        <v>118.47684</v>
      </c>
    </row>
    <row r="465" spans="1:7" s="64" customFormat="1" ht="47.25" x14ac:dyDescent="0.25">
      <c r="A465" s="68" t="s">
        <v>338</v>
      </c>
      <c r="B465" s="76" t="s">
        <v>568</v>
      </c>
      <c r="C465" s="41">
        <v>2019</v>
      </c>
      <c r="D465" s="42">
        <v>0.4</v>
      </c>
      <c r="E465" s="43">
        <v>30</v>
      </c>
      <c r="F465" s="44">
        <v>15</v>
      </c>
      <c r="G465" s="45">
        <v>43.836979999999997</v>
      </c>
    </row>
    <row r="466" spans="1:7" s="64" customFormat="1" ht="47.25" x14ac:dyDescent="0.25">
      <c r="A466" s="68" t="s">
        <v>338</v>
      </c>
      <c r="B466" s="76" t="s">
        <v>569</v>
      </c>
      <c r="C466" s="41">
        <v>2019</v>
      </c>
      <c r="D466" s="42">
        <v>0.4</v>
      </c>
      <c r="E466" s="43">
        <v>110</v>
      </c>
      <c r="F466" s="44">
        <v>15</v>
      </c>
      <c r="G466" s="45">
        <v>104.44871000000001</v>
      </c>
    </row>
    <row r="467" spans="1:7" s="64" customFormat="1" ht="47.25" x14ac:dyDescent="0.25">
      <c r="A467" s="68" t="s">
        <v>338</v>
      </c>
      <c r="B467" s="76" t="s">
        <v>570</v>
      </c>
      <c r="C467" s="41">
        <v>2019</v>
      </c>
      <c r="D467" s="42">
        <v>0.4</v>
      </c>
      <c r="E467" s="43">
        <v>70</v>
      </c>
      <c r="F467" s="44">
        <v>15</v>
      </c>
      <c r="G467" s="45">
        <v>51.59243</v>
      </c>
    </row>
    <row r="468" spans="1:7" s="64" customFormat="1" ht="51" customHeight="1" x14ac:dyDescent="0.25">
      <c r="A468" s="68" t="s">
        <v>338</v>
      </c>
      <c r="B468" s="76" t="s">
        <v>571</v>
      </c>
      <c r="C468" s="41">
        <v>2019</v>
      </c>
      <c r="D468" s="46">
        <v>6</v>
      </c>
      <c r="E468" s="43">
        <v>22</v>
      </c>
      <c r="F468" s="44">
        <v>5</v>
      </c>
      <c r="G468" s="45">
        <v>60.520870000000002</v>
      </c>
    </row>
    <row r="469" spans="1:7" s="64" customFormat="1" ht="58.5" customHeight="1" x14ac:dyDescent="0.25">
      <c r="A469" s="68" t="s">
        <v>338</v>
      </c>
      <c r="B469" s="76" t="s">
        <v>571</v>
      </c>
      <c r="C469" s="41">
        <v>2019</v>
      </c>
      <c r="D469" s="42">
        <v>0.4</v>
      </c>
      <c r="E469" s="43">
        <v>410</v>
      </c>
      <c r="F469" s="44">
        <v>5</v>
      </c>
      <c r="G469" s="45">
        <v>281.7525</v>
      </c>
    </row>
    <row r="470" spans="1:7" s="64" customFormat="1" ht="47.25" x14ac:dyDescent="0.25">
      <c r="A470" s="68" t="s">
        <v>338</v>
      </c>
      <c r="B470" s="76" t="s">
        <v>572</v>
      </c>
      <c r="C470" s="41">
        <v>2019</v>
      </c>
      <c r="D470" s="42">
        <v>0.4</v>
      </c>
      <c r="E470" s="43">
        <v>210</v>
      </c>
      <c r="F470" s="44">
        <v>5</v>
      </c>
      <c r="G470" s="45">
        <v>166.77283</v>
      </c>
    </row>
    <row r="471" spans="1:7" s="64" customFormat="1" ht="63" x14ac:dyDescent="0.25">
      <c r="A471" s="68" t="s">
        <v>338</v>
      </c>
      <c r="B471" s="76" t="s">
        <v>573</v>
      </c>
      <c r="C471" s="41">
        <v>2019</v>
      </c>
      <c r="D471" s="46">
        <v>10</v>
      </c>
      <c r="E471" s="43">
        <v>710</v>
      </c>
      <c r="F471" s="44">
        <v>80</v>
      </c>
      <c r="G471" s="45">
        <v>759.05</v>
      </c>
    </row>
    <row r="472" spans="1:7" s="64" customFormat="1" ht="63" x14ac:dyDescent="0.25">
      <c r="A472" s="68" t="s">
        <v>338</v>
      </c>
      <c r="B472" s="76" t="s">
        <v>573</v>
      </c>
      <c r="C472" s="41">
        <v>2019</v>
      </c>
      <c r="D472" s="42">
        <v>0.4</v>
      </c>
      <c r="E472" s="43">
        <v>700</v>
      </c>
      <c r="F472" s="44">
        <v>80</v>
      </c>
      <c r="G472" s="45">
        <v>167.06637000000001</v>
      </c>
    </row>
    <row r="473" spans="1:7" s="64" customFormat="1" ht="47.25" x14ac:dyDescent="0.25">
      <c r="A473" s="68" t="s">
        <v>338</v>
      </c>
      <c r="B473" s="76" t="s">
        <v>574</v>
      </c>
      <c r="C473" s="41">
        <v>2019</v>
      </c>
      <c r="D473" s="46">
        <v>10</v>
      </c>
      <c r="E473" s="43">
        <v>150</v>
      </c>
      <c r="F473" s="44">
        <v>60</v>
      </c>
      <c r="G473" s="45">
        <v>146.36725999999999</v>
      </c>
    </row>
    <row r="474" spans="1:7" s="64" customFormat="1" ht="31.5" x14ac:dyDescent="0.25">
      <c r="A474" s="68" t="s">
        <v>338</v>
      </c>
      <c r="B474" s="76" t="s">
        <v>575</v>
      </c>
      <c r="C474" s="41">
        <v>2019</v>
      </c>
      <c r="D474" s="42">
        <v>0.4</v>
      </c>
      <c r="E474" s="43">
        <v>100</v>
      </c>
      <c r="F474" s="44">
        <v>15</v>
      </c>
      <c r="G474" s="45">
        <v>88.377319999999997</v>
      </c>
    </row>
    <row r="475" spans="1:7" s="64" customFormat="1" ht="47.25" x14ac:dyDescent="0.25">
      <c r="A475" s="68" t="s">
        <v>338</v>
      </c>
      <c r="B475" s="76" t="s">
        <v>576</v>
      </c>
      <c r="C475" s="41">
        <v>2019</v>
      </c>
      <c r="D475" s="42">
        <v>0.4</v>
      </c>
      <c r="E475" s="43">
        <v>360</v>
      </c>
      <c r="F475" s="44">
        <v>15</v>
      </c>
      <c r="G475" s="45">
        <v>244.97861</v>
      </c>
    </row>
    <row r="476" spans="1:7" s="64" customFormat="1" ht="47.25" x14ac:dyDescent="0.25">
      <c r="A476" s="68" t="s">
        <v>338</v>
      </c>
      <c r="B476" s="76" t="s">
        <v>577</v>
      </c>
      <c r="C476" s="41">
        <v>2019</v>
      </c>
      <c r="D476" s="42">
        <v>0.4</v>
      </c>
      <c r="E476" s="43">
        <v>550</v>
      </c>
      <c r="F476" s="44">
        <v>15</v>
      </c>
      <c r="G476" s="45">
        <v>212.78406000000001</v>
      </c>
    </row>
    <row r="477" spans="1:7" s="64" customFormat="1" ht="47.25" x14ac:dyDescent="0.25">
      <c r="A477" s="68" t="s">
        <v>338</v>
      </c>
      <c r="B477" s="76" t="s">
        <v>578</v>
      </c>
      <c r="C477" s="41">
        <v>2019</v>
      </c>
      <c r="D477" s="42">
        <v>0.4</v>
      </c>
      <c r="E477" s="43">
        <v>93</v>
      </c>
      <c r="F477" s="44">
        <v>15</v>
      </c>
      <c r="G477" s="45">
        <v>118.82012</v>
      </c>
    </row>
    <row r="478" spans="1:7" s="64" customFormat="1" ht="47.25" x14ac:dyDescent="0.25">
      <c r="A478" s="68" t="s">
        <v>338</v>
      </c>
      <c r="B478" s="76" t="s">
        <v>579</v>
      </c>
      <c r="C478" s="41">
        <v>2019</v>
      </c>
      <c r="D478" s="42">
        <v>0.4</v>
      </c>
      <c r="E478" s="43">
        <v>45</v>
      </c>
      <c r="F478" s="44">
        <v>15</v>
      </c>
      <c r="G478" s="45">
        <v>22.61252</v>
      </c>
    </row>
    <row r="479" spans="1:7" s="64" customFormat="1" ht="55.5" customHeight="1" x14ac:dyDescent="0.25">
      <c r="A479" s="68" t="s">
        <v>338</v>
      </c>
      <c r="B479" s="76" t="s">
        <v>580</v>
      </c>
      <c r="C479" s="41">
        <v>2019</v>
      </c>
      <c r="D479" s="42">
        <v>0.4</v>
      </c>
      <c r="E479" s="43">
        <v>100</v>
      </c>
      <c r="F479" s="44">
        <v>15</v>
      </c>
      <c r="G479" s="45">
        <v>97.167410000000004</v>
      </c>
    </row>
    <row r="480" spans="1:7" s="64" customFormat="1" ht="47.25" x14ac:dyDescent="0.25">
      <c r="A480" s="68" t="s">
        <v>338</v>
      </c>
      <c r="B480" s="76" t="s">
        <v>581</v>
      </c>
      <c r="C480" s="41">
        <v>2019</v>
      </c>
      <c r="D480" s="42">
        <v>0.4</v>
      </c>
      <c r="E480" s="43">
        <v>260</v>
      </c>
      <c r="F480" s="44">
        <v>15</v>
      </c>
      <c r="G480" s="45">
        <v>136.81609</v>
      </c>
    </row>
    <row r="481" spans="1:7" s="64" customFormat="1" ht="47.25" x14ac:dyDescent="0.25">
      <c r="A481" s="68" t="s">
        <v>338</v>
      </c>
      <c r="B481" s="76" t="s">
        <v>582</v>
      </c>
      <c r="C481" s="41">
        <v>2019</v>
      </c>
      <c r="D481" s="42">
        <v>0.4</v>
      </c>
      <c r="E481" s="43">
        <v>110</v>
      </c>
      <c r="F481" s="44">
        <v>15</v>
      </c>
      <c r="G481" s="45">
        <v>85.816519999999997</v>
      </c>
    </row>
    <row r="482" spans="1:7" s="64" customFormat="1" ht="63" x14ac:dyDescent="0.25">
      <c r="A482" s="68" t="s">
        <v>338</v>
      </c>
      <c r="B482" s="76" t="s">
        <v>583</v>
      </c>
      <c r="C482" s="41">
        <v>2019</v>
      </c>
      <c r="D482" s="42">
        <v>0.4</v>
      </c>
      <c r="E482" s="43">
        <v>130</v>
      </c>
      <c r="F482" s="44">
        <v>15</v>
      </c>
      <c r="G482" s="45">
        <v>94.604479999999995</v>
      </c>
    </row>
    <row r="483" spans="1:7" s="64" customFormat="1" ht="47.25" x14ac:dyDescent="0.25">
      <c r="A483" s="68" t="s">
        <v>338</v>
      </c>
      <c r="B483" s="76" t="s">
        <v>584</v>
      </c>
      <c r="C483" s="41">
        <v>2019</v>
      </c>
      <c r="D483" s="42">
        <v>0.4</v>
      </c>
      <c r="E483" s="43">
        <v>270</v>
      </c>
      <c r="F483" s="44">
        <v>15</v>
      </c>
      <c r="G483" s="45">
        <v>173.70044999999999</v>
      </c>
    </row>
    <row r="484" spans="1:7" s="64" customFormat="1" ht="47.25" x14ac:dyDescent="0.25">
      <c r="A484" s="68" t="s">
        <v>338</v>
      </c>
      <c r="B484" s="76" t="s">
        <v>585</v>
      </c>
      <c r="C484" s="41">
        <v>2019</v>
      </c>
      <c r="D484" s="42">
        <v>0.4</v>
      </c>
      <c r="E484" s="43">
        <v>576</v>
      </c>
      <c r="F484" s="44">
        <v>15</v>
      </c>
      <c r="G484" s="45">
        <v>385.36045999999999</v>
      </c>
    </row>
    <row r="485" spans="1:7" s="64" customFormat="1" ht="47.25" x14ac:dyDescent="0.25">
      <c r="A485" s="68" t="s">
        <v>338</v>
      </c>
      <c r="B485" s="76" t="s">
        <v>586</v>
      </c>
      <c r="C485" s="41">
        <v>2019</v>
      </c>
      <c r="D485" s="42">
        <v>0.4</v>
      </c>
      <c r="E485" s="43">
        <v>55</v>
      </c>
      <c r="F485" s="44">
        <v>15</v>
      </c>
      <c r="G485" s="45">
        <v>40.679139999999997</v>
      </c>
    </row>
    <row r="486" spans="1:7" s="64" customFormat="1" ht="47.25" x14ac:dyDescent="0.25">
      <c r="A486" s="68" t="s">
        <v>338</v>
      </c>
      <c r="B486" s="76" t="s">
        <v>587</v>
      </c>
      <c r="C486" s="41">
        <v>2019</v>
      </c>
      <c r="D486" s="42">
        <v>0.4</v>
      </c>
      <c r="E486" s="43">
        <v>140</v>
      </c>
      <c r="F486" s="44">
        <v>15</v>
      </c>
      <c r="G486" s="45">
        <v>119.81946000000001</v>
      </c>
    </row>
    <row r="487" spans="1:7" s="64" customFormat="1" ht="47.25" x14ac:dyDescent="0.25">
      <c r="A487" s="68" t="s">
        <v>338</v>
      </c>
      <c r="B487" s="76" t="s">
        <v>588</v>
      </c>
      <c r="C487" s="41">
        <v>2019</v>
      </c>
      <c r="D487" s="42">
        <v>0.4</v>
      </c>
      <c r="E487" s="43">
        <v>251</v>
      </c>
      <c r="F487" s="44">
        <v>15</v>
      </c>
      <c r="G487" s="45">
        <v>176.91925000000001</v>
      </c>
    </row>
    <row r="488" spans="1:7" s="64" customFormat="1" ht="47.25" x14ac:dyDescent="0.25">
      <c r="A488" s="68" t="s">
        <v>338</v>
      </c>
      <c r="B488" s="76" t="s">
        <v>589</v>
      </c>
      <c r="C488" s="41">
        <v>2019</v>
      </c>
      <c r="D488" s="42">
        <v>0.4</v>
      </c>
      <c r="E488" s="43">
        <v>304</v>
      </c>
      <c r="F488" s="44">
        <v>15</v>
      </c>
      <c r="G488" s="45">
        <v>79.552440000000004</v>
      </c>
    </row>
    <row r="489" spans="1:7" s="64" customFormat="1" ht="69.75" customHeight="1" x14ac:dyDescent="0.25">
      <c r="A489" s="68" t="s">
        <v>338</v>
      </c>
      <c r="B489" s="76" t="s">
        <v>590</v>
      </c>
      <c r="C489" s="41">
        <v>2019</v>
      </c>
      <c r="D489" s="42">
        <v>0.4</v>
      </c>
      <c r="E489" s="43">
        <v>15</v>
      </c>
      <c r="F489" s="44">
        <v>100</v>
      </c>
      <c r="G489" s="45">
        <v>54.34469</v>
      </c>
    </row>
    <row r="490" spans="1:7" s="64" customFormat="1" ht="50.25" customHeight="1" x14ac:dyDescent="0.25">
      <c r="A490" s="68" t="s">
        <v>338</v>
      </c>
      <c r="B490" s="76" t="s">
        <v>591</v>
      </c>
      <c r="C490" s="41">
        <v>2019</v>
      </c>
      <c r="D490" s="46">
        <v>6</v>
      </c>
      <c r="E490" s="43">
        <v>149</v>
      </c>
      <c r="F490" s="44">
        <v>15</v>
      </c>
      <c r="G490" s="45">
        <v>136.86099999999999</v>
      </c>
    </row>
    <row r="491" spans="1:7" s="64" customFormat="1" ht="79.5" customHeight="1" x14ac:dyDescent="0.25">
      <c r="A491" s="68" t="s">
        <v>338</v>
      </c>
      <c r="B491" s="76" t="s">
        <v>592</v>
      </c>
      <c r="C491" s="41">
        <v>2019</v>
      </c>
      <c r="D491" s="42">
        <v>0.4</v>
      </c>
      <c r="E491" s="43">
        <v>284</v>
      </c>
      <c r="F491" s="44">
        <v>15</v>
      </c>
      <c r="G491" s="45">
        <v>180.03407999999999</v>
      </c>
    </row>
    <row r="492" spans="1:7" s="64" customFormat="1" ht="47.25" x14ac:dyDescent="0.25">
      <c r="A492" s="68" t="s">
        <v>338</v>
      </c>
      <c r="B492" s="76" t="s">
        <v>593</v>
      </c>
      <c r="C492" s="41">
        <v>2019</v>
      </c>
      <c r="D492" s="46">
        <v>10</v>
      </c>
      <c r="E492" s="43">
        <v>20</v>
      </c>
      <c r="F492" s="44">
        <v>100</v>
      </c>
      <c r="G492" s="45">
        <v>92.749570000000006</v>
      </c>
    </row>
    <row r="493" spans="1:7" s="64" customFormat="1" ht="47.25" x14ac:dyDescent="0.25">
      <c r="A493" s="68" t="s">
        <v>338</v>
      </c>
      <c r="B493" s="76" t="s">
        <v>594</v>
      </c>
      <c r="C493" s="41">
        <v>2019</v>
      </c>
      <c r="D493" s="46">
        <v>6</v>
      </c>
      <c r="E493" s="43">
        <v>45</v>
      </c>
      <c r="F493" s="44">
        <v>140</v>
      </c>
      <c r="G493" s="45">
        <v>173.66120000000001</v>
      </c>
    </row>
    <row r="494" spans="1:7" s="64" customFormat="1" ht="47.25" x14ac:dyDescent="0.25">
      <c r="A494" s="68" t="s">
        <v>338</v>
      </c>
      <c r="B494" s="76" t="s">
        <v>595</v>
      </c>
      <c r="C494" s="41">
        <v>2019</v>
      </c>
      <c r="D494" s="42">
        <v>0.4</v>
      </c>
      <c r="E494" s="43">
        <v>170</v>
      </c>
      <c r="F494" s="44">
        <v>15</v>
      </c>
      <c r="G494" s="45">
        <v>137.20723000000001</v>
      </c>
    </row>
    <row r="495" spans="1:7" s="64" customFormat="1" ht="47.25" x14ac:dyDescent="0.25">
      <c r="A495" s="68" t="s">
        <v>338</v>
      </c>
      <c r="B495" s="76" t="s">
        <v>596</v>
      </c>
      <c r="C495" s="41">
        <v>2019</v>
      </c>
      <c r="D495" s="42">
        <v>0.4</v>
      </c>
      <c r="E495" s="43">
        <v>90</v>
      </c>
      <c r="F495" s="44">
        <v>15</v>
      </c>
      <c r="G495" s="45">
        <v>45.113799999999998</v>
      </c>
    </row>
    <row r="496" spans="1:7" s="64" customFormat="1" ht="78.75" x14ac:dyDescent="0.25">
      <c r="A496" s="68" t="s">
        <v>338</v>
      </c>
      <c r="B496" s="76" t="s">
        <v>597</v>
      </c>
      <c r="C496" s="41">
        <v>2019</v>
      </c>
      <c r="D496" s="46">
        <v>10</v>
      </c>
      <c r="E496" s="43">
        <v>244</v>
      </c>
      <c r="F496" s="44">
        <v>150</v>
      </c>
      <c r="G496" s="45">
        <v>198.56197</v>
      </c>
    </row>
    <row r="497" spans="1:7" s="64" customFormat="1" ht="78.75" x14ac:dyDescent="0.25">
      <c r="A497" s="68" t="s">
        <v>338</v>
      </c>
      <c r="B497" s="76" t="s">
        <v>597</v>
      </c>
      <c r="C497" s="41">
        <v>2019</v>
      </c>
      <c r="D497" s="42">
        <v>0.4</v>
      </c>
      <c r="E497" s="43">
        <v>575</v>
      </c>
      <c r="F497" s="44">
        <v>150</v>
      </c>
      <c r="G497" s="45">
        <v>263.49290999999999</v>
      </c>
    </row>
    <row r="498" spans="1:7" s="64" customFormat="1" ht="47.25" x14ac:dyDescent="0.25">
      <c r="A498" s="68" t="s">
        <v>338</v>
      </c>
      <c r="B498" s="76" t="s">
        <v>598</v>
      </c>
      <c r="C498" s="41">
        <v>2019</v>
      </c>
      <c r="D498" s="46">
        <v>10</v>
      </c>
      <c r="E498" s="43">
        <v>11</v>
      </c>
      <c r="F498" s="44">
        <v>15</v>
      </c>
      <c r="G498" s="45">
        <v>50.381999999999998</v>
      </c>
    </row>
    <row r="499" spans="1:7" s="64" customFormat="1" ht="47.25" x14ac:dyDescent="0.25">
      <c r="A499" s="68" t="s">
        <v>338</v>
      </c>
      <c r="B499" s="76" t="s">
        <v>598</v>
      </c>
      <c r="C499" s="41">
        <v>2019</v>
      </c>
      <c r="D499" s="42">
        <v>0.4</v>
      </c>
      <c r="E499" s="43">
        <v>100</v>
      </c>
      <c r="F499" s="44">
        <v>15</v>
      </c>
      <c r="G499" s="45">
        <v>106.45469</v>
      </c>
    </row>
    <row r="500" spans="1:7" s="64" customFormat="1" ht="31.5" x14ac:dyDescent="0.25">
      <c r="A500" s="68" t="s">
        <v>338</v>
      </c>
      <c r="B500" s="76" t="s">
        <v>599</v>
      </c>
      <c r="C500" s="41">
        <v>2019</v>
      </c>
      <c r="D500" s="42">
        <v>0.4</v>
      </c>
      <c r="E500" s="43">
        <v>196</v>
      </c>
      <c r="F500" s="44">
        <v>25</v>
      </c>
      <c r="G500" s="45">
        <v>126.69883</v>
      </c>
    </row>
    <row r="501" spans="1:7" s="64" customFormat="1" ht="31.5" x14ac:dyDescent="0.25">
      <c r="A501" s="68" t="s">
        <v>338</v>
      </c>
      <c r="B501" s="76" t="s">
        <v>600</v>
      </c>
      <c r="C501" s="41">
        <v>2019</v>
      </c>
      <c r="D501" s="42">
        <v>0.4</v>
      </c>
      <c r="E501" s="43">
        <v>55</v>
      </c>
      <c r="F501" s="44">
        <v>5</v>
      </c>
      <c r="G501" s="45">
        <v>48.150149999999996</v>
      </c>
    </row>
    <row r="502" spans="1:7" s="64" customFormat="1" ht="31.5" x14ac:dyDescent="0.25">
      <c r="A502" s="68" t="s">
        <v>338</v>
      </c>
      <c r="B502" s="76" t="s">
        <v>601</v>
      </c>
      <c r="C502" s="41">
        <v>2019</v>
      </c>
      <c r="D502" s="42">
        <v>0.4</v>
      </c>
      <c r="E502" s="43">
        <v>24</v>
      </c>
      <c r="F502" s="44">
        <v>7</v>
      </c>
      <c r="G502" s="45">
        <v>27.529240000000001</v>
      </c>
    </row>
    <row r="503" spans="1:7" s="64" customFormat="1" ht="31.5" x14ac:dyDescent="0.25">
      <c r="A503" s="68" t="s">
        <v>338</v>
      </c>
      <c r="B503" s="76" t="s">
        <v>602</v>
      </c>
      <c r="C503" s="41">
        <v>2019</v>
      </c>
      <c r="D503" s="42">
        <v>0.4</v>
      </c>
      <c r="E503" s="43">
        <v>145</v>
      </c>
      <c r="F503" s="44">
        <v>5</v>
      </c>
      <c r="G503" s="45">
        <v>135.41139999999999</v>
      </c>
    </row>
    <row r="504" spans="1:7" s="64" customFormat="1" ht="31.5" x14ac:dyDescent="0.25">
      <c r="A504" s="68" t="s">
        <v>338</v>
      </c>
      <c r="B504" s="76" t="s">
        <v>603</v>
      </c>
      <c r="C504" s="41">
        <v>2019</v>
      </c>
      <c r="D504" s="42">
        <v>0.4</v>
      </c>
      <c r="E504" s="43">
        <v>190</v>
      </c>
      <c r="F504" s="44">
        <v>5</v>
      </c>
      <c r="G504" s="45">
        <v>85.987700000000004</v>
      </c>
    </row>
    <row r="505" spans="1:7" s="64" customFormat="1" ht="47.25" x14ac:dyDescent="0.25">
      <c r="A505" s="68" t="s">
        <v>338</v>
      </c>
      <c r="B505" s="76" t="s">
        <v>604</v>
      </c>
      <c r="C505" s="41">
        <v>2019</v>
      </c>
      <c r="D505" s="42">
        <v>0.4</v>
      </c>
      <c r="E505" s="43">
        <v>92</v>
      </c>
      <c r="F505" s="44">
        <v>5</v>
      </c>
      <c r="G505" s="45">
        <v>60.706220000000002</v>
      </c>
    </row>
    <row r="506" spans="1:7" s="64" customFormat="1" ht="47.25" x14ac:dyDescent="0.25">
      <c r="A506" s="68" t="s">
        <v>338</v>
      </c>
      <c r="B506" s="76" t="s">
        <v>605</v>
      </c>
      <c r="C506" s="41">
        <v>2019</v>
      </c>
      <c r="D506" s="46">
        <v>10</v>
      </c>
      <c r="E506" s="43">
        <v>135</v>
      </c>
      <c r="F506" s="44">
        <v>15</v>
      </c>
      <c r="G506" s="45">
        <v>261.56688000000003</v>
      </c>
    </row>
    <row r="507" spans="1:7" s="64" customFormat="1" ht="31.5" x14ac:dyDescent="0.25">
      <c r="A507" s="68" t="s">
        <v>338</v>
      </c>
      <c r="B507" s="76" t="s">
        <v>606</v>
      </c>
      <c r="C507" s="41">
        <v>2019</v>
      </c>
      <c r="D507" s="42">
        <v>0.4</v>
      </c>
      <c r="E507" s="43">
        <v>35</v>
      </c>
      <c r="F507" s="44">
        <v>5</v>
      </c>
      <c r="G507" s="45">
        <v>42.064019999999999</v>
      </c>
    </row>
    <row r="508" spans="1:7" s="64" customFormat="1" ht="31.5" x14ac:dyDescent="0.25">
      <c r="A508" s="68" t="s">
        <v>338</v>
      </c>
      <c r="B508" s="76" t="s">
        <v>607</v>
      </c>
      <c r="C508" s="41">
        <v>2019</v>
      </c>
      <c r="D508" s="42">
        <v>0.4</v>
      </c>
      <c r="E508" s="43">
        <v>282</v>
      </c>
      <c r="F508" s="44">
        <v>5</v>
      </c>
      <c r="G508" s="45">
        <v>175.34082000000001</v>
      </c>
    </row>
    <row r="509" spans="1:7" s="64" customFormat="1" ht="31.5" x14ac:dyDescent="0.25">
      <c r="A509" s="68" t="s">
        <v>338</v>
      </c>
      <c r="B509" s="76" t="s">
        <v>608</v>
      </c>
      <c r="C509" s="41">
        <v>2019</v>
      </c>
      <c r="D509" s="42">
        <v>0.4</v>
      </c>
      <c r="E509" s="43">
        <v>4</v>
      </c>
      <c r="F509" s="44">
        <v>10</v>
      </c>
      <c r="G509" s="45">
        <v>47.58717</v>
      </c>
    </row>
    <row r="510" spans="1:7" s="64" customFormat="1" ht="31.5" x14ac:dyDescent="0.25">
      <c r="A510" s="68" t="s">
        <v>338</v>
      </c>
      <c r="B510" s="76" t="s">
        <v>609</v>
      </c>
      <c r="C510" s="41">
        <v>2019</v>
      </c>
      <c r="D510" s="42">
        <v>0.4</v>
      </c>
      <c r="E510" s="43">
        <v>25</v>
      </c>
      <c r="F510" s="44">
        <v>5</v>
      </c>
      <c r="G510" s="45">
        <v>27.745999999999999</v>
      </c>
    </row>
    <row r="511" spans="1:7" s="64" customFormat="1" ht="31.5" x14ac:dyDescent="0.25">
      <c r="A511" s="68" t="s">
        <v>338</v>
      </c>
      <c r="B511" s="76" t="s">
        <v>610</v>
      </c>
      <c r="C511" s="41">
        <v>2019</v>
      </c>
      <c r="D511" s="42">
        <v>0.4</v>
      </c>
      <c r="E511" s="43">
        <v>6</v>
      </c>
      <c r="F511" s="44">
        <v>130</v>
      </c>
      <c r="G511" s="45">
        <v>59.795569999999998</v>
      </c>
    </row>
    <row r="512" spans="1:7" s="64" customFormat="1" ht="31.5" x14ac:dyDescent="0.25">
      <c r="A512" s="68" t="s">
        <v>338</v>
      </c>
      <c r="B512" s="76" t="s">
        <v>611</v>
      </c>
      <c r="C512" s="41">
        <v>2019</v>
      </c>
      <c r="D512" s="42">
        <v>0.4</v>
      </c>
      <c r="E512" s="43">
        <v>4</v>
      </c>
      <c r="F512" s="44">
        <v>14</v>
      </c>
      <c r="G512" s="45">
        <v>34.644710000000003</v>
      </c>
    </row>
    <row r="513" spans="1:7" s="64" customFormat="1" ht="31.5" x14ac:dyDescent="0.25">
      <c r="A513" s="68" t="s">
        <v>338</v>
      </c>
      <c r="B513" s="76" t="s">
        <v>612</v>
      </c>
      <c r="C513" s="41">
        <v>2019</v>
      </c>
      <c r="D513" s="42">
        <v>0.4</v>
      </c>
      <c r="E513" s="43">
        <v>105</v>
      </c>
      <c r="F513" s="44">
        <v>7</v>
      </c>
      <c r="G513" s="45">
        <v>47.145440000000001</v>
      </c>
    </row>
    <row r="514" spans="1:7" s="64" customFormat="1" ht="31.5" x14ac:dyDescent="0.25">
      <c r="A514" s="68" t="s">
        <v>338</v>
      </c>
      <c r="B514" s="76" t="s">
        <v>613</v>
      </c>
      <c r="C514" s="41">
        <v>2019</v>
      </c>
      <c r="D514" s="42">
        <v>0.4</v>
      </c>
      <c r="E514" s="43">
        <v>150</v>
      </c>
      <c r="F514" s="44">
        <v>5</v>
      </c>
      <c r="G514" s="45">
        <v>93.359039999999993</v>
      </c>
    </row>
    <row r="515" spans="1:7" s="64" customFormat="1" ht="31.5" x14ac:dyDescent="0.25">
      <c r="A515" s="68" t="s">
        <v>338</v>
      </c>
      <c r="B515" s="76" t="s">
        <v>614</v>
      </c>
      <c r="C515" s="41">
        <v>2019</v>
      </c>
      <c r="D515" s="42">
        <v>0.4</v>
      </c>
      <c r="E515" s="43">
        <v>24</v>
      </c>
      <c r="F515" s="44">
        <v>5</v>
      </c>
      <c r="G515" s="45">
        <v>21.706479999999999</v>
      </c>
    </row>
    <row r="516" spans="1:7" s="64" customFormat="1" ht="47.25" x14ac:dyDescent="0.25">
      <c r="A516" s="68" t="s">
        <v>338</v>
      </c>
      <c r="B516" s="76" t="s">
        <v>615</v>
      </c>
      <c r="C516" s="41">
        <v>2019</v>
      </c>
      <c r="D516" s="42">
        <v>0.4</v>
      </c>
      <c r="E516" s="43">
        <v>190</v>
      </c>
      <c r="F516" s="44">
        <v>5</v>
      </c>
      <c r="G516" s="45">
        <v>113.00029000000001</v>
      </c>
    </row>
    <row r="517" spans="1:7" s="64" customFormat="1" ht="31.5" x14ac:dyDescent="0.25">
      <c r="A517" s="68" t="s">
        <v>338</v>
      </c>
      <c r="B517" s="76" t="s">
        <v>616</v>
      </c>
      <c r="C517" s="41">
        <v>2019</v>
      </c>
      <c r="D517" s="42">
        <v>0.4</v>
      </c>
      <c r="E517" s="43">
        <v>35</v>
      </c>
      <c r="F517" s="44">
        <v>15</v>
      </c>
      <c r="G517" s="45">
        <v>41.358530000000002</v>
      </c>
    </row>
    <row r="518" spans="1:7" s="64" customFormat="1" ht="31.5" x14ac:dyDescent="0.25">
      <c r="A518" s="68" t="s">
        <v>338</v>
      </c>
      <c r="B518" s="76" t="s">
        <v>617</v>
      </c>
      <c r="C518" s="41">
        <v>2019</v>
      </c>
      <c r="D518" s="42">
        <v>0.4</v>
      </c>
      <c r="E518" s="43">
        <v>110</v>
      </c>
      <c r="F518" s="44">
        <v>16</v>
      </c>
      <c r="G518" s="45">
        <v>110.84408000000001</v>
      </c>
    </row>
    <row r="519" spans="1:7" s="64" customFormat="1" ht="31.5" x14ac:dyDescent="0.25">
      <c r="A519" s="68" t="s">
        <v>338</v>
      </c>
      <c r="B519" s="76" t="s">
        <v>618</v>
      </c>
      <c r="C519" s="41">
        <v>2019</v>
      </c>
      <c r="D519" s="42">
        <v>0.4</v>
      </c>
      <c r="E519" s="43">
        <v>265</v>
      </c>
      <c r="F519" s="44">
        <v>100</v>
      </c>
      <c r="G519" s="45">
        <v>214.48656</v>
      </c>
    </row>
    <row r="520" spans="1:7" s="64" customFormat="1" ht="47.25" x14ac:dyDescent="0.25">
      <c r="A520" s="68" t="s">
        <v>338</v>
      </c>
      <c r="B520" s="76" t="s">
        <v>1099</v>
      </c>
      <c r="C520" s="41">
        <v>2019</v>
      </c>
      <c r="D520" s="42">
        <v>0.4</v>
      </c>
      <c r="E520" s="43">
        <v>4</v>
      </c>
      <c r="F520" s="44">
        <v>5</v>
      </c>
      <c r="G520" s="45">
        <v>26.203749999999999</v>
      </c>
    </row>
    <row r="521" spans="1:7" s="64" customFormat="1" ht="47.25" x14ac:dyDescent="0.25">
      <c r="A521" s="68" t="s">
        <v>338</v>
      </c>
      <c r="B521" s="76" t="s">
        <v>619</v>
      </c>
      <c r="C521" s="41">
        <v>2019</v>
      </c>
      <c r="D521" s="42">
        <v>0.4</v>
      </c>
      <c r="E521" s="43">
        <v>4</v>
      </c>
      <c r="F521" s="44">
        <v>5</v>
      </c>
      <c r="G521" s="45">
        <v>10.641999999999999</v>
      </c>
    </row>
    <row r="522" spans="1:7" s="64" customFormat="1" ht="31.5" x14ac:dyDescent="0.25">
      <c r="A522" s="68" t="s">
        <v>338</v>
      </c>
      <c r="B522" s="76" t="s">
        <v>620</v>
      </c>
      <c r="C522" s="41">
        <v>2019</v>
      </c>
      <c r="D522" s="42">
        <v>0.4</v>
      </c>
      <c r="E522" s="43">
        <v>16</v>
      </c>
      <c r="F522" s="44">
        <v>5</v>
      </c>
      <c r="G522" s="45">
        <v>23.849789999999999</v>
      </c>
    </row>
    <row r="523" spans="1:7" s="64" customFormat="1" ht="31.5" x14ac:dyDescent="0.25">
      <c r="A523" s="68" t="s">
        <v>338</v>
      </c>
      <c r="B523" s="76" t="s">
        <v>621</v>
      </c>
      <c r="C523" s="41">
        <v>2019</v>
      </c>
      <c r="D523" s="42">
        <v>0.4</v>
      </c>
      <c r="E523" s="43">
        <v>145</v>
      </c>
      <c r="F523" s="44">
        <v>15</v>
      </c>
      <c r="G523" s="45">
        <v>87.847399999999993</v>
      </c>
    </row>
    <row r="524" spans="1:7" s="64" customFormat="1" ht="47.25" x14ac:dyDescent="0.25">
      <c r="A524" s="68" t="s">
        <v>338</v>
      </c>
      <c r="B524" s="76" t="s">
        <v>622</v>
      </c>
      <c r="C524" s="41">
        <v>2019</v>
      </c>
      <c r="D524" s="42">
        <v>0.4</v>
      </c>
      <c r="E524" s="43">
        <v>320</v>
      </c>
      <c r="F524" s="44">
        <v>60</v>
      </c>
      <c r="G524" s="45">
        <v>93.0488</v>
      </c>
    </row>
    <row r="525" spans="1:7" s="64" customFormat="1" ht="31.5" x14ac:dyDescent="0.25">
      <c r="A525" s="68" t="s">
        <v>338</v>
      </c>
      <c r="B525" s="76" t="s">
        <v>623</v>
      </c>
      <c r="C525" s="41">
        <v>2019</v>
      </c>
      <c r="D525" s="42">
        <v>0.4</v>
      </c>
      <c r="E525" s="43">
        <v>70</v>
      </c>
      <c r="F525" s="44">
        <v>5</v>
      </c>
      <c r="G525" s="45">
        <v>51.510109999999997</v>
      </c>
    </row>
    <row r="526" spans="1:7" s="64" customFormat="1" ht="55.5" customHeight="1" x14ac:dyDescent="0.25">
      <c r="A526" s="68" t="s">
        <v>338</v>
      </c>
      <c r="B526" s="76" t="s">
        <v>624</v>
      </c>
      <c r="C526" s="41">
        <v>2019</v>
      </c>
      <c r="D526" s="42">
        <v>0.4</v>
      </c>
      <c r="E526" s="43">
        <v>123</v>
      </c>
      <c r="F526" s="44">
        <v>10</v>
      </c>
      <c r="G526" s="45">
        <v>86.447209999999998</v>
      </c>
    </row>
    <row r="527" spans="1:7" s="64" customFormat="1" ht="56.25" customHeight="1" x14ac:dyDescent="0.25">
      <c r="A527" s="68" t="s">
        <v>338</v>
      </c>
      <c r="B527" s="76" t="s">
        <v>624</v>
      </c>
      <c r="C527" s="41">
        <v>2019</v>
      </c>
      <c r="D527" s="46">
        <v>10</v>
      </c>
      <c r="E527" s="43">
        <v>38</v>
      </c>
      <c r="F527" s="44">
        <v>10</v>
      </c>
      <c r="G527" s="45">
        <v>57.459800000000001</v>
      </c>
    </row>
    <row r="528" spans="1:7" s="64" customFormat="1" ht="47.25" x14ac:dyDescent="0.25">
      <c r="A528" s="68" t="s">
        <v>338</v>
      </c>
      <c r="B528" s="76" t="s">
        <v>625</v>
      </c>
      <c r="C528" s="41">
        <v>2019</v>
      </c>
      <c r="D528" s="46">
        <v>10</v>
      </c>
      <c r="E528" s="43">
        <v>490</v>
      </c>
      <c r="F528" s="44">
        <v>75</v>
      </c>
      <c r="G528" s="45">
        <v>227.85593</v>
      </c>
    </row>
    <row r="529" spans="1:7" s="64" customFormat="1" ht="47.25" x14ac:dyDescent="0.25">
      <c r="A529" s="68" t="s">
        <v>338</v>
      </c>
      <c r="B529" s="76" t="s">
        <v>626</v>
      </c>
      <c r="C529" s="41">
        <v>2019</v>
      </c>
      <c r="D529" s="42">
        <v>0.4</v>
      </c>
      <c r="E529" s="43">
        <v>125</v>
      </c>
      <c r="F529" s="44">
        <v>15</v>
      </c>
      <c r="G529" s="45">
        <v>115.25579</v>
      </c>
    </row>
    <row r="530" spans="1:7" s="64" customFormat="1" ht="31.5" x14ac:dyDescent="0.25">
      <c r="A530" s="68" t="s">
        <v>338</v>
      </c>
      <c r="B530" s="76" t="s">
        <v>627</v>
      </c>
      <c r="C530" s="41">
        <v>2019</v>
      </c>
      <c r="D530" s="42">
        <v>0.4</v>
      </c>
      <c r="E530" s="43">
        <v>150</v>
      </c>
      <c r="F530" s="44">
        <v>15</v>
      </c>
      <c r="G530" s="45">
        <v>138.26787999999999</v>
      </c>
    </row>
    <row r="531" spans="1:7" s="64" customFormat="1" ht="31.5" x14ac:dyDescent="0.25">
      <c r="A531" s="68" t="s">
        <v>338</v>
      </c>
      <c r="B531" s="76" t="s">
        <v>628</v>
      </c>
      <c r="C531" s="41">
        <v>2019</v>
      </c>
      <c r="D531" s="42">
        <v>0.4</v>
      </c>
      <c r="E531" s="43">
        <v>150</v>
      </c>
      <c r="F531" s="44">
        <v>15</v>
      </c>
      <c r="G531" s="45">
        <v>108.87634</v>
      </c>
    </row>
    <row r="532" spans="1:7" s="64" customFormat="1" ht="47.25" x14ac:dyDescent="0.25">
      <c r="A532" s="68" t="s">
        <v>338</v>
      </c>
      <c r="B532" s="76" t="s">
        <v>629</v>
      </c>
      <c r="C532" s="41">
        <v>2019</v>
      </c>
      <c r="D532" s="46">
        <v>10</v>
      </c>
      <c r="E532" s="43">
        <v>32</v>
      </c>
      <c r="F532" s="44">
        <v>15</v>
      </c>
      <c r="G532" s="45">
        <v>63.401330000000002</v>
      </c>
    </row>
    <row r="533" spans="1:7" s="64" customFormat="1" ht="47.25" x14ac:dyDescent="0.25">
      <c r="A533" s="68" t="s">
        <v>338</v>
      </c>
      <c r="B533" s="76" t="s">
        <v>629</v>
      </c>
      <c r="C533" s="41">
        <v>2019</v>
      </c>
      <c r="D533" s="42">
        <v>0.4</v>
      </c>
      <c r="E533" s="43">
        <v>242</v>
      </c>
      <c r="F533" s="44">
        <v>15</v>
      </c>
      <c r="G533" s="45">
        <v>130.42227</v>
      </c>
    </row>
    <row r="534" spans="1:7" s="64" customFormat="1" ht="47.25" x14ac:dyDescent="0.25">
      <c r="A534" s="68" t="s">
        <v>338</v>
      </c>
      <c r="B534" s="76" t="s">
        <v>630</v>
      </c>
      <c r="C534" s="41">
        <v>2019</v>
      </c>
      <c r="D534" s="46">
        <v>10</v>
      </c>
      <c r="E534" s="43">
        <v>20</v>
      </c>
      <c r="F534" s="44">
        <v>5</v>
      </c>
      <c r="G534" s="45">
        <v>86.268590000000003</v>
      </c>
    </row>
    <row r="535" spans="1:7" s="64" customFormat="1" ht="47.25" x14ac:dyDescent="0.25">
      <c r="A535" s="68" t="s">
        <v>338</v>
      </c>
      <c r="B535" s="76" t="s">
        <v>631</v>
      </c>
      <c r="C535" s="41">
        <v>2019</v>
      </c>
      <c r="D535" s="46">
        <v>10</v>
      </c>
      <c r="E535" s="43">
        <v>1076</v>
      </c>
      <c r="F535" s="44">
        <v>15</v>
      </c>
      <c r="G535" s="45">
        <v>769.76343999999995</v>
      </c>
    </row>
    <row r="536" spans="1:7" s="64" customFormat="1" ht="47.25" x14ac:dyDescent="0.25">
      <c r="A536" s="68" t="s">
        <v>338</v>
      </c>
      <c r="B536" s="76" t="s">
        <v>631</v>
      </c>
      <c r="C536" s="41">
        <v>2019</v>
      </c>
      <c r="D536" s="42">
        <v>0.4</v>
      </c>
      <c r="E536" s="43">
        <v>5</v>
      </c>
      <c r="F536" s="44">
        <v>15</v>
      </c>
      <c r="G536" s="45">
        <v>30.708580000000001</v>
      </c>
    </row>
    <row r="537" spans="1:7" s="64" customFormat="1" ht="47.25" x14ac:dyDescent="0.25">
      <c r="A537" s="68" t="s">
        <v>338</v>
      </c>
      <c r="B537" s="76" t="s">
        <v>632</v>
      </c>
      <c r="C537" s="41">
        <v>2019</v>
      </c>
      <c r="D537" s="42">
        <v>0.4</v>
      </c>
      <c r="E537" s="43">
        <v>18</v>
      </c>
      <c r="F537" s="44">
        <v>15</v>
      </c>
      <c r="G537" s="45">
        <v>22.651019999999999</v>
      </c>
    </row>
    <row r="538" spans="1:7" s="64" customFormat="1" ht="31.5" x14ac:dyDescent="0.25">
      <c r="A538" s="68" t="s">
        <v>338</v>
      </c>
      <c r="B538" s="76" t="s">
        <v>633</v>
      </c>
      <c r="C538" s="41">
        <v>2019</v>
      </c>
      <c r="D538" s="46">
        <v>10</v>
      </c>
      <c r="E538" s="43">
        <v>1250</v>
      </c>
      <c r="F538" s="44">
        <v>145</v>
      </c>
      <c r="G538" s="45">
        <v>1665.46182</v>
      </c>
    </row>
    <row r="539" spans="1:7" s="64" customFormat="1" ht="47.25" x14ac:dyDescent="0.25">
      <c r="A539" s="68" t="s">
        <v>338</v>
      </c>
      <c r="B539" s="76" t="s">
        <v>634</v>
      </c>
      <c r="C539" s="41">
        <v>2019</v>
      </c>
      <c r="D539" s="42">
        <v>0.4</v>
      </c>
      <c r="E539" s="43">
        <v>18</v>
      </c>
      <c r="F539" s="44">
        <v>15</v>
      </c>
      <c r="G539" s="45">
        <v>42.723419999999997</v>
      </c>
    </row>
    <row r="540" spans="1:7" s="64" customFormat="1" ht="31.5" x14ac:dyDescent="0.25">
      <c r="A540" s="68" t="s">
        <v>338</v>
      </c>
      <c r="B540" s="40" t="s">
        <v>635</v>
      </c>
      <c r="C540" s="41">
        <v>2019</v>
      </c>
      <c r="D540" s="42">
        <v>0.4</v>
      </c>
      <c r="E540" s="43">
        <v>55</v>
      </c>
      <c r="F540" s="44">
        <v>10</v>
      </c>
      <c r="G540" s="45">
        <v>31.245709999999999</v>
      </c>
    </row>
    <row r="541" spans="1:7" s="64" customFormat="1" ht="31.5" x14ac:dyDescent="0.25">
      <c r="A541" s="68" t="s">
        <v>338</v>
      </c>
      <c r="B541" s="40" t="s">
        <v>636</v>
      </c>
      <c r="C541" s="41">
        <v>2019</v>
      </c>
      <c r="D541" s="42">
        <v>0.4</v>
      </c>
      <c r="E541" s="43">
        <v>280</v>
      </c>
      <c r="F541" s="44">
        <v>15</v>
      </c>
      <c r="G541" s="45">
        <v>157.81236999999999</v>
      </c>
    </row>
    <row r="542" spans="1:7" s="64" customFormat="1" ht="31.5" x14ac:dyDescent="0.25">
      <c r="A542" s="68" t="s">
        <v>338</v>
      </c>
      <c r="B542" s="40" t="s">
        <v>637</v>
      </c>
      <c r="C542" s="41">
        <v>2019</v>
      </c>
      <c r="D542" s="42">
        <v>0.4</v>
      </c>
      <c r="E542" s="43">
        <v>120</v>
      </c>
      <c r="F542" s="44">
        <v>15</v>
      </c>
      <c r="G542" s="45">
        <v>63.418770000000002</v>
      </c>
    </row>
    <row r="543" spans="1:7" s="64" customFormat="1" ht="31.5" x14ac:dyDescent="0.25">
      <c r="A543" s="68" t="s">
        <v>338</v>
      </c>
      <c r="B543" s="40" t="s">
        <v>638</v>
      </c>
      <c r="C543" s="41">
        <v>2019</v>
      </c>
      <c r="D543" s="42">
        <v>0.4</v>
      </c>
      <c r="E543" s="43">
        <v>110</v>
      </c>
      <c r="F543" s="44">
        <v>5</v>
      </c>
      <c r="G543" s="45">
        <v>70.116720000000001</v>
      </c>
    </row>
    <row r="544" spans="1:7" s="64" customFormat="1" ht="31.5" x14ac:dyDescent="0.25">
      <c r="A544" s="68" t="s">
        <v>338</v>
      </c>
      <c r="B544" s="40" t="s">
        <v>639</v>
      </c>
      <c r="C544" s="41">
        <v>2019</v>
      </c>
      <c r="D544" s="42">
        <v>0.4</v>
      </c>
      <c r="E544" s="43">
        <v>60</v>
      </c>
      <c r="F544" s="44">
        <v>7</v>
      </c>
      <c r="G544" s="45">
        <v>25.24728</v>
      </c>
    </row>
    <row r="545" spans="1:7" s="64" customFormat="1" ht="31.5" x14ac:dyDescent="0.25">
      <c r="A545" s="68" t="s">
        <v>338</v>
      </c>
      <c r="B545" s="40" t="s">
        <v>640</v>
      </c>
      <c r="C545" s="41">
        <v>2019</v>
      </c>
      <c r="D545" s="46">
        <v>10</v>
      </c>
      <c r="E545" s="43">
        <v>16.5</v>
      </c>
      <c r="F545" s="44">
        <v>30</v>
      </c>
      <c r="G545" s="45">
        <v>45.618369999999999</v>
      </c>
    </row>
    <row r="546" spans="1:7" s="64" customFormat="1" ht="31.5" x14ac:dyDescent="0.25">
      <c r="A546" s="68" t="s">
        <v>338</v>
      </c>
      <c r="B546" s="40" t="s">
        <v>640</v>
      </c>
      <c r="C546" s="41">
        <v>2019</v>
      </c>
      <c r="D546" s="42">
        <v>0.4</v>
      </c>
      <c r="E546" s="43">
        <v>120</v>
      </c>
      <c r="F546" s="44">
        <v>30</v>
      </c>
      <c r="G546" s="45">
        <v>65.755430000000004</v>
      </c>
    </row>
    <row r="547" spans="1:7" s="64" customFormat="1" ht="31.5" x14ac:dyDescent="0.25">
      <c r="A547" s="68" t="s">
        <v>338</v>
      </c>
      <c r="B547" s="40" t="s">
        <v>641</v>
      </c>
      <c r="C547" s="41">
        <v>2019</v>
      </c>
      <c r="D547" s="42">
        <v>0.4</v>
      </c>
      <c r="E547" s="43">
        <v>10</v>
      </c>
      <c r="F547" s="44">
        <v>7</v>
      </c>
      <c r="G547" s="45">
        <v>14.792289999999999</v>
      </c>
    </row>
    <row r="548" spans="1:7" s="64" customFormat="1" ht="31.5" x14ac:dyDescent="0.25">
      <c r="A548" s="68" t="s">
        <v>338</v>
      </c>
      <c r="B548" s="76" t="s">
        <v>642</v>
      </c>
      <c r="C548" s="41">
        <v>2019</v>
      </c>
      <c r="D548" s="42">
        <v>0.4</v>
      </c>
      <c r="E548" s="43">
        <v>300</v>
      </c>
      <c r="F548" s="44">
        <v>15</v>
      </c>
      <c r="G548" s="45">
        <v>141.49718999999999</v>
      </c>
    </row>
    <row r="549" spans="1:7" s="64" customFormat="1" ht="47.25" x14ac:dyDescent="0.25">
      <c r="A549" s="68" t="s">
        <v>338</v>
      </c>
      <c r="B549" s="76" t="s">
        <v>643</v>
      </c>
      <c r="C549" s="41">
        <v>2019</v>
      </c>
      <c r="D549" s="42">
        <v>0.4</v>
      </c>
      <c r="E549" s="43">
        <v>75</v>
      </c>
      <c r="F549" s="44">
        <v>15</v>
      </c>
      <c r="G549" s="45">
        <v>19.399190000000001</v>
      </c>
    </row>
    <row r="550" spans="1:7" s="64" customFormat="1" ht="31.5" x14ac:dyDescent="0.25">
      <c r="A550" s="68" t="s">
        <v>338</v>
      </c>
      <c r="B550" s="78" t="s">
        <v>644</v>
      </c>
      <c r="C550" s="41">
        <v>2019</v>
      </c>
      <c r="D550" s="42">
        <v>0.4</v>
      </c>
      <c r="E550" s="43">
        <v>100</v>
      </c>
      <c r="F550" s="44">
        <v>15</v>
      </c>
      <c r="G550" s="45">
        <v>55.783650000000002</v>
      </c>
    </row>
    <row r="551" spans="1:7" s="64" customFormat="1" ht="47.25" x14ac:dyDescent="0.25">
      <c r="A551" s="68" t="s">
        <v>338</v>
      </c>
      <c r="B551" s="40" t="s">
        <v>645</v>
      </c>
      <c r="C551" s="41">
        <v>2019</v>
      </c>
      <c r="D551" s="42">
        <v>0.4</v>
      </c>
      <c r="E551" s="43">
        <v>290</v>
      </c>
      <c r="F551" s="44">
        <v>15</v>
      </c>
      <c r="G551" s="45">
        <v>129.15509</v>
      </c>
    </row>
    <row r="552" spans="1:7" s="64" customFormat="1" ht="47.25" x14ac:dyDescent="0.25">
      <c r="A552" s="68" t="s">
        <v>338</v>
      </c>
      <c r="B552" s="40" t="s">
        <v>646</v>
      </c>
      <c r="C552" s="41">
        <v>2019</v>
      </c>
      <c r="D552" s="42">
        <v>0.4</v>
      </c>
      <c r="E552" s="43">
        <v>225</v>
      </c>
      <c r="F552" s="44">
        <v>15</v>
      </c>
      <c r="G552" s="45">
        <v>147.02373</v>
      </c>
    </row>
    <row r="553" spans="1:7" s="64" customFormat="1" ht="47.25" x14ac:dyDescent="0.25">
      <c r="A553" s="68" t="s">
        <v>338</v>
      </c>
      <c r="B553" s="40" t="s">
        <v>647</v>
      </c>
      <c r="C553" s="41">
        <v>2019</v>
      </c>
      <c r="D553" s="46">
        <v>10</v>
      </c>
      <c r="E553" s="43">
        <v>22</v>
      </c>
      <c r="F553" s="44">
        <v>75</v>
      </c>
      <c r="G553" s="45">
        <v>77.784800000000004</v>
      </c>
    </row>
    <row r="554" spans="1:7" s="64" customFormat="1" ht="31.5" x14ac:dyDescent="0.25">
      <c r="A554" s="68" t="s">
        <v>338</v>
      </c>
      <c r="B554" s="76" t="s">
        <v>648</v>
      </c>
      <c r="C554" s="41">
        <v>2019</v>
      </c>
      <c r="D554" s="42">
        <v>0.4</v>
      </c>
      <c r="E554" s="43">
        <v>270</v>
      </c>
      <c r="F554" s="44">
        <v>55</v>
      </c>
      <c r="G554" s="45">
        <v>188.52118999999999</v>
      </c>
    </row>
    <row r="555" spans="1:7" s="64" customFormat="1" ht="63" x14ac:dyDescent="0.25">
      <c r="A555" s="68" t="s">
        <v>338</v>
      </c>
      <c r="B555" s="40" t="s">
        <v>649</v>
      </c>
      <c r="C555" s="41">
        <v>2019</v>
      </c>
      <c r="D555" s="42">
        <v>0.4</v>
      </c>
      <c r="E555" s="43">
        <v>75</v>
      </c>
      <c r="F555" s="44">
        <v>15</v>
      </c>
      <c r="G555" s="45">
        <v>94.312650000000005</v>
      </c>
    </row>
    <row r="556" spans="1:7" s="64" customFormat="1" ht="68.25" customHeight="1" x14ac:dyDescent="0.25">
      <c r="A556" s="68" t="s">
        <v>338</v>
      </c>
      <c r="B556" s="40" t="s">
        <v>650</v>
      </c>
      <c r="C556" s="41">
        <v>2019</v>
      </c>
      <c r="D556" s="42">
        <v>0.4</v>
      </c>
      <c r="E556" s="43">
        <v>120</v>
      </c>
      <c r="F556" s="44">
        <v>75</v>
      </c>
      <c r="G556" s="45">
        <v>48.992809999999999</v>
      </c>
    </row>
    <row r="557" spans="1:7" s="64" customFormat="1" ht="51.75" customHeight="1" x14ac:dyDescent="0.25">
      <c r="A557" s="68" t="s">
        <v>338</v>
      </c>
      <c r="B557" s="40" t="s">
        <v>651</v>
      </c>
      <c r="C557" s="41">
        <v>2019</v>
      </c>
      <c r="D557" s="42">
        <v>0.4</v>
      </c>
      <c r="E557" s="43">
        <v>120</v>
      </c>
      <c r="F557" s="44">
        <v>2.5</v>
      </c>
      <c r="G557" s="45">
        <v>119.27133000000001</v>
      </c>
    </row>
    <row r="558" spans="1:7" s="64" customFormat="1" ht="31.5" x14ac:dyDescent="0.25">
      <c r="A558" s="68" t="s">
        <v>338</v>
      </c>
      <c r="B558" s="76" t="s">
        <v>652</v>
      </c>
      <c r="C558" s="41">
        <v>2019</v>
      </c>
      <c r="D558" s="42">
        <v>0.4</v>
      </c>
      <c r="E558" s="43">
        <v>100</v>
      </c>
      <c r="F558" s="44">
        <v>15</v>
      </c>
      <c r="G558" s="45">
        <v>82.039680000000004</v>
      </c>
    </row>
    <row r="559" spans="1:7" s="64" customFormat="1" ht="63" x14ac:dyDescent="0.25">
      <c r="A559" s="68" t="s">
        <v>338</v>
      </c>
      <c r="B559" s="76" t="s">
        <v>1008</v>
      </c>
      <c r="C559" s="41">
        <v>2019</v>
      </c>
      <c r="D559" s="42">
        <v>0.4</v>
      </c>
      <c r="E559" s="43">
        <v>133</v>
      </c>
      <c r="F559" s="44">
        <v>93.2</v>
      </c>
      <c r="G559" s="45">
        <v>163.62051</v>
      </c>
    </row>
    <row r="560" spans="1:7" s="64" customFormat="1" ht="47.25" x14ac:dyDescent="0.25">
      <c r="A560" s="68" t="s">
        <v>338</v>
      </c>
      <c r="B560" s="76" t="s">
        <v>653</v>
      </c>
      <c r="C560" s="41">
        <v>2019</v>
      </c>
      <c r="D560" s="46">
        <v>10</v>
      </c>
      <c r="E560" s="43">
        <v>56</v>
      </c>
      <c r="F560" s="44">
        <v>5</v>
      </c>
      <c r="G560" s="45">
        <v>80.525099999999995</v>
      </c>
    </row>
    <row r="561" spans="1:7" s="64" customFormat="1" ht="78.75" x14ac:dyDescent="0.25">
      <c r="A561" s="68" t="s">
        <v>338</v>
      </c>
      <c r="B561" s="76" t="s">
        <v>654</v>
      </c>
      <c r="C561" s="41">
        <v>2019</v>
      </c>
      <c r="D561" s="46">
        <v>10</v>
      </c>
      <c r="E561" s="43">
        <v>565</v>
      </c>
      <c r="F561" s="44">
        <v>7</v>
      </c>
      <c r="G561" s="45">
        <v>450.32107999999999</v>
      </c>
    </row>
    <row r="562" spans="1:7" s="64" customFormat="1" ht="18.75" customHeight="1" x14ac:dyDescent="0.25">
      <c r="A562" s="79" t="s">
        <v>655</v>
      </c>
      <c r="B562" s="80" t="s">
        <v>3</v>
      </c>
      <c r="C562" s="52"/>
      <c r="D562" s="53"/>
      <c r="E562" s="54">
        <f>SUM(E563:E594)</f>
        <v>33359</v>
      </c>
      <c r="F562" s="55">
        <f>SUM(F563:F594)</f>
        <v>11107</v>
      </c>
      <c r="G562" s="56">
        <f>SUM(G563:G594)</f>
        <v>41663.133580000002</v>
      </c>
    </row>
    <row r="563" spans="1:7" s="64" customFormat="1" ht="31.5" x14ac:dyDescent="0.25">
      <c r="A563" s="68" t="s">
        <v>655</v>
      </c>
      <c r="B563" s="81" t="s">
        <v>656</v>
      </c>
      <c r="C563" s="41">
        <v>2017</v>
      </c>
      <c r="D563" s="46">
        <v>10</v>
      </c>
      <c r="E563" s="43">
        <v>3020</v>
      </c>
      <c r="F563" s="44">
        <v>665</v>
      </c>
      <c r="G563" s="45">
        <v>2059.4357599999998</v>
      </c>
    </row>
    <row r="564" spans="1:7" s="64" customFormat="1" ht="31.5" x14ac:dyDescent="0.25">
      <c r="A564" s="68" t="s">
        <v>655</v>
      </c>
      <c r="B564" s="81" t="s">
        <v>657</v>
      </c>
      <c r="C564" s="41">
        <v>2017</v>
      </c>
      <c r="D564" s="46">
        <v>10</v>
      </c>
      <c r="E564" s="43">
        <v>833</v>
      </c>
      <c r="F564" s="44">
        <v>2000</v>
      </c>
      <c r="G564" s="45">
        <v>779.23409000000004</v>
      </c>
    </row>
    <row r="565" spans="1:7" s="64" customFormat="1" ht="31.5" x14ac:dyDescent="0.25">
      <c r="A565" s="68" t="s">
        <v>655</v>
      </c>
      <c r="B565" s="82" t="s">
        <v>658</v>
      </c>
      <c r="C565" s="41">
        <v>2017</v>
      </c>
      <c r="D565" s="42">
        <v>0.4</v>
      </c>
      <c r="E565" s="43">
        <v>900</v>
      </c>
      <c r="F565" s="44">
        <v>50</v>
      </c>
      <c r="G565" s="45">
        <v>691.93248000000006</v>
      </c>
    </row>
    <row r="566" spans="1:7" s="64" customFormat="1" ht="31.5" x14ac:dyDescent="0.25">
      <c r="A566" s="68" t="s">
        <v>655</v>
      </c>
      <c r="B566" s="81" t="s">
        <v>659</v>
      </c>
      <c r="C566" s="41">
        <v>2018</v>
      </c>
      <c r="D566" s="42">
        <v>0.4</v>
      </c>
      <c r="E566" s="43">
        <v>40</v>
      </c>
      <c r="F566" s="44">
        <v>5</v>
      </c>
      <c r="G566" s="45">
        <v>52.423960000000001</v>
      </c>
    </row>
    <row r="567" spans="1:7" s="64" customFormat="1" ht="31.5" x14ac:dyDescent="0.25">
      <c r="A567" s="68" t="s">
        <v>655</v>
      </c>
      <c r="B567" s="81" t="s">
        <v>468</v>
      </c>
      <c r="C567" s="41">
        <v>2018</v>
      </c>
      <c r="D567" s="46">
        <v>10</v>
      </c>
      <c r="E567" s="43">
        <v>328</v>
      </c>
      <c r="F567" s="44">
        <v>127</v>
      </c>
      <c r="G567" s="45">
        <v>290.71206000000001</v>
      </c>
    </row>
    <row r="568" spans="1:7" s="64" customFormat="1" ht="47.25" x14ac:dyDescent="0.25">
      <c r="A568" s="68" t="s">
        <v>655</v>
      </c>
      <c r="B568" s="82" t="s">
        <v>660</v>
      </c>
      <c r="C568" s="41">
        <v>2018</v>
      </c>
      <c r="D568" s="46">
        <v>10</v>
      </c>
      <c r="E568" s="43">
        <v>7100</v>
      </c>
      <c r="F568" s="44">
        <v>1200</v>
      </c>
      <c r="G568" s="45">
        <v>11967.799300000001</v>
      </c>
    </row>
    <row r="569" spans="1:7" s="64" customFormat="1" ht="63" customHeight="1" x14ac:dyDescent="0.25">
      <c r="A569" s="68" t="s">
        <v>655</v>
      </c>
      <c r="B569" s="82" t="s">
        <v>661</v>
      </c>
      <c r="C569" s="41">
        <v>2018</v>
      </c>
      <c r="D569" s="46">
        <v>10</v>
      </c>
      <c r="E569" s="43">
        <v>340</v>
      </c>
      <c r="F569" s="44">
        <v>280</v>
      </c>
      <c r="G569" s="45">
        <v>441.79291999999998</v>
      </c>
    </row>
    <row r="570" spans="1:7" s="64" customFormat="1" ht="52.5" customHeight="1" x14ac:dyDescent="0.25">
      <c r="A570" s="68" t="s">
        <v>655</v>
      </c>
      <c r="B570" s="81" t="str">
        <f>B486</f>
        <v>Реконструкция ВЛ-0,4 кВ ж/б опоры 12,2 км (Инв.№СЦ6164) (дисп. наим. ВЛ-0,4 кВ от ТП-20/161) для осуществления технологического присоединения энергопринимающих устройств строительной площадки жилого дома в Минераловодском городском округе, п. Бородыновка, ул. Железнодорожная, д. 156а</v>
      </c>
      <c r="C570" s="41">
        <v>2018</v>
      </c>
      <c r="D570" s="42">
        <v>0.4</v>
      </c>
      <c r="E570" s="43">
        <v>810</v>
      </c>
      <c r="F570" s="44">
        <v>1920</v>
      </c>
      <c r="G570" s="45">
        <v>624.34253000000001</v>
      </c>
    </row>
    <row r="571" spans="1:7" s="64" customFormat="1" ht="47.25" x14ac:dyDescent="0.25">
      <c r="A571" s="68" t="s">
        <v>655</v>
      </c>
      <c r="B571" s="82" t="s">
        <v>662</v>
      </c>
      <c r="C571" s="41">
        <v>2018</v>
      </c>
      <c r="D571" s="46">
        <v>10</v>
      </c>
      <c r="E571" s="43">
        <v>416</v>
      </c>
      <c r="F571" s="44">
        <v>180</v>
      </c>
      <c r="G571" s="45">
        <v>511.04608999999999</v>
      </c>
    </row>
    <row r="572" spans="1:7" s="64" customFormat="1" ht="54" customHeight="1" x14ac:dyDescent="0.25">
      <c r="A572" s="68" t="s">
        <v>655</v>
      </c>
      <c r="B572" s="82" t="s">
        <v>663</v>
      </c>
      <c r="C572" s="41">
        <v>2018</v>
      </c>
      <c r="D572" s="46">
        <v>10</v>
      </c>
      <c r="E572" s="43">
        <v>1195</v>
      </c>
      <c r="F572" s="44">
        <v>669</v>
      </c>
      <c r="G572" s="45">
        <v>1328.12707</v>
      </c>
    </row>
    <row r="573" spans="1:7" s="72" customFormat="1" ht="47.25" x14ac:dyDescent="0.25">
      <c r="A573" s="68" t="s">
        <v>655</v>
      </c>
      <c r="B573" s="83" t="s">
        <v>664</v>
      </c>
      <c r="C573" s="41">
        <v>2018</v>
      </c>
      <c r="D573" s="42">
        <v>0.4</v>
      </c>
      <c r="E573" s="43">
        <v>632</v>
      </c>
      <c r="F573" s="44">
        <v>5</v>
      </c>
      <c r="G573" s="45">
        <v>189.53174000000001</v>
      </c>
    </row>
    <row r="574" spans="1:7" s="72" customFormat="1" ht="49.5" customHeight="1" x14ac:dyDescent="0.25">
      <c r="A574" s="68" t="s">
        <v>655</v>
      </c>
      <c r="B574" s="84" t="s">
        <v>665</v>
      </c>
      <c r="C574" s="41">
        <v>2018</v>
      </c>
      <c r="D574" s="42">
        <v>0.4</v>
      </c>
      <c r="E574" s="43">
        <v>43</v>
      </c>
      <c r="F574" s="44">
        <v>14</v>
      </c>
      <c r="G574" s="45">
        <v>41.934579999999997</v>
      </c>
    </row>
    <row r="575" spans="1:7" s="72" customFormat="1" ht="68.25" customHeight="1" x14ac:dyDescent="0.25">
      <c r="A575" s="68" t="s">
        <v>655</v>
      </c>
      <c r="B575" s="84" t="s">
        <v>666</v>
      </c>
      <c r="C575" s="41">
        <v>2018</v>
      </c>
      <c r="D575" s="42">
        <v>0.4</v>
      </c>
      <c r="E575" s="43">
        <v>230</v>
      </c>
      <c r="F575" s="44">
        <v>180</v>
      </c>
      <c r="G575" s="45">
        <v>203.03645</v>
      </c>
    </row>
    <row r="576" spans="1:7" s="72" customFormat="1" ht="31.5" x14ac:dyDescent="0.25">
      <c r="A576" s="68" t="s">
        <v>655</v>
      </c>
      <c r="B576" s="84" t="s">
        <v>667</v>
      </c>
      <c r="C576" s="41">
        <v>2018</v>
      </c>
      <c r="D576" s="42">
        <v>0.4</v>
      </c>
      <c r="E576" s="43">
        <v>340</v>
      </c>
      <c r="F576" s="44">
        <v>15</v>
      </c>
      <c r="G576" s="45">
        <v>125.93311</v>
      </c>
    </row>
    <row r="577" spans="1:7" s="72" customFormat="1" ht="63" x14ac:dyDescent="0.25">
      <c r="A577" s="68" t="s">
        <v>655</v>
      </c>
      <c r="B577" s="84" t="s">
        <v>668</v>
      </c>
      <c r="C577" s="41">
        <v>2018</v>
      </c>
      <c r="D577" s="42">
        <v>0.4</v>
      </c>
      <c r="E577" s="43">
        <v>385</v>
      </c>
      <c r="F577" s="44">
        <v>5</v>
      </c>
      <c r="G577" s="45">
        <v>138.07769999999999</v>
      </c>
    </row>
    <row r="578" spans="1:7" s="73" customFormat="1" ht="47.25" x14ac:dyDescent="0.25">
      <c r="A578" s="68" t="s">
        <v>655</v>
      </c>
      <c r="B578" s="85" t="s">
        <v>669</v>
      </c>
      <c r="C578" s="41">
        <v>2018</v>
      </c>
      <c r="D578" s="42">
        <v>0.4</v>
      </c>
      <c r="E578" s="43">
        <v>1202</v>
      </c>
      <c r="F578" s="44">
        <v>270</v>
      </c>
      <c r="G578" s="45">
        <v>1570.2878599999999</v>
      </c>
    </row>
    <row r="579" spans="1:7" s="73" customFormat="1" ht="64.5" customHeight="1" x14ac:dyDescent="0.25">
      <c r="A579" s="68" t="s">
        <v>655</v>
      </c>
      <c r="B579" s="86" t="str">
        <f>B51</f>
        <v>Реконструкция ВЛ 10 кВ от Ф -119  ТП-110/10 кВ Темнолесская, строительство ТП 10/0,4 кВ и ВЛ - 0,4 кВ   для  осуществления технологического присоединения  энергопринимающих устройств  Заявителей, по улицам Плквая и Луговая в х. Липовчанский, Шпаковского р-на (дог. тех. прис. 30.10.2018 №7579/2018/СТВ/ЗЭС/ШРЭС, 7592/2018/СТВ/ЗЭС/ШРЭС...</v>
      </c>
      <c r="C579" s="41">
        <f>C51</f>
        <v>2019</v>
      </c>
      <c r="D579" s="42">
        <f>D51</f>
        <v>0.4</v>
      </c>
      <c r="E579" s="43">
        <v>904</v>
      </c>
      <c r="F579" s="44">
        <f>F51</f>
        <v>5</v>
      </c>
      <c r="G579" s="45">
        <v>1348.3404800000001</v>
      </c>
    </row>
    <row r="580" spans="1:7" s="73" customFormat="1" ht="66" customHeight="1" x14ac:dyDescent="0.25">
      <c r="A580" s="68" t="s">
        <v>655</v>
      </c>
      <c r="B580" s="86" t="s">
        <v>549</v>
      </c>
      <c r="C580" s="41">
        <v>2019</v>
      </c>
      <c r="D580" s="46">
        <v>10</v>
      </c>
      <c r="E580" s="43">
        <v>250</v>
      </c>
      <c r="F580" s="44">
        <v>15</v>
      </c>
      <c r="G580" s="45">
        <v>319.88936000000001</v>
      </c>
    </row>
    <row r="581" spans="1:7" s="73" customFormat="1" ht="47.25" x14ac:dyDescent="0.25">
      <c r="A581" s="68" t="s">
        <v>655</v>
      </c>
      <c r="B581" s="85" t="s">
        <v>670</v>
      </c>
      <c r="C581" s="41">
        <v>2019</v>
      </c>
      <c r="D581" s="46">
        <v>10</v>
      </c>
      <c r="E581" s="43">
        <v>2600</v>
      </c>
      <c r="F581" s="44">
        <v>570</v>
      </c>
      <c r="G581" s="45">
        <v>3701.8730500000001</v>
      </c>
    </row>
    <row r="582" spans="1:7" s="73" customFormat="1" ht="63" x14ac:dyDescent="0.25">
      <c r="A582" s="68" t="s">
        <v>655</v>
      </c>
      <c r="B582" s="85" t="s">
        <v>562</v>
      </c>
      <c r="C582" s="41">
        <v>2019</v>
      </c>
      <c r="D582" s="42">
        <v>0.4</v>
      </c>
      <c r="E582" s="43">
        <v>3571</v>
      </c>
      <c r="F582" s="44">
        <f>F459</f>
        <v>705</v>
      </c>
      <c r="G582" s="45">
        <v>3893.36825</v>
      </c>
    </row>
    <row r="583" spans="1:7" s="73" customFormat="1" ht="47.25" x14ac:dyDescent="0.25">
      <c r="A583" s="68" t="s">
        <v>655</v>
      </c>
      <c r="B583" s="85" t="s">
        <v>671</v>
      </c>
      <c r="C583" s="41">
        <v>2019</v>
      </c>
      <c r="D583" s="46">
        <v>10</v>
      </c>
      <c r="E583" s="43">
        <v>2404</v>
      </c>
      <c r="F583" s="44">
        <v>1250</v>
      </c>
      <c r="G583" s="45">
        <v>4319.5706799999998</v>
      </c>
    </row>
    <row r="584" spans="1:7" ht="47.25" x14ac:dyDescent="0.25">
      <c r="A584" s="68" t="s">
        <v>655</v>
      </c>
      <c r="B584" s="86" t="s">
        <v>672</v>
      </c>
      <c r="C584" s="41">
        <v>2019</v>
      </c>
      <c r="D584" s="46">
        <v>10</v>
      </c>
      <c r="E584" s="43">
        <v>104</v>
      </c>
      <c r="F584" s="44">
        <v>400</v>
      </c>
      <c r="G584" s="45">
        <v>162.41041000000001</v>
      </c>
    </row>
    <row r="585" spans="1:7" s="73" customFormat="1" ht="47.25" x14ac:dyDescent="0.25">
      <c r="A585" s="68" t="s">
        <v>655</v>
      </c>
      <c r="B585" s="85" t="s">
        <v>673</v>
      </c>
      <c r="C585" s="41">
        <v>2019</v>
      </c>
      <c r="D585" s="42">
        <v>0.4</v>
      </c>
      <c r="E585" s="43">
        <v>300</v>
      </c>
      <c r="F585" s="44">
        <v>60</v>
      </c>
      <c r="G585" s="45">
        <v>103.66584</v>
      </c>
    </row>
    <row r="586" spans="1:7" s="73" customFormat="1" ht="47.25" x14ac:dyDescent="0.25">
      <c r="A586" s="68" t="s">
        <v>655</v>
      </c>
      <c r="B586" s="85" t="s">
        <v>674</v>
      </c>
      <c r="C586" s="41">
        <v>2019</v>
      </c>
      <c r="D586" s="46">
        <v>10</v>
      </c>
      <c r="E586" s="43">
        <v>427</v>
      </c>
      <c r="F586" s="44">
        <v>15</v>
      </c>
      <c r="G586" s="45">
        <v>276.67658</v>
      </c>
    </row>
    <row r="587" spans="1:7" s="73" customFormat="1" ht="78.75" x14ac:dyDescent="0.25">
      <c r="A587" s="68" t="s">
        <v>655</v>
      </c>
      <c r="B587" s="85" t="s">
        <v>597</v>
      </c>
      <c r="C587" s="41">
        <v>2019</v>
      </c>
      <c r="D587" s="42">
        <v>0.4</v>
      </c>
      <c r="E587" s="43">
        <v>410</v>
      </c>
      <c r="F587" s="44">
        <v>150</v>
      </c>
      <c r="G587" s="45">
        <v>145.68646000000001</v>
      </c>
    </row>
    <row r="588" spans="1:7" s="73" customFormat="1" ht="31.5" x14ac:dyDescent="0.25">
      <c r="A588" s="68" t="s">
        <v>655</v>
      </c>
      <c r="B588" s="85" t="s">
        <v>675</v>
      </c>
      <c r="C588" s="41">
        <v>2019</v>
      </c>
      <c r="D588" s="42">
        <v>0.4</v>
      </c>
      <c r="E588" s="43">
        <v>265</v>
      </c>
      <c r="F588" s="44">
        <v>100</v>
      </c>
      <c r="G588" s="45">
        <v>110.77419999999999</v>
      </c>
    </row>
    <row r="589" spans="1:7" s="73" customFormat="1" ht="31.5" x14ac:dyDescent="0.25">
      <c r="A589" s="68" t="s">
        <v>655</v>
      </c>
      <c r="B589" s="187" t="s">
        <v>676</v>
      </c>
      <c r="C589" s="41">
        <v>2019</v>
      </c>
      <c r="D589" s="42">
        <v>0.4</v>
      </c>
      <c r="E589" s="43">
        <v>300</v>
      </c>
      <c r="F589" s="44">
        <v>15</v>
      </c>
      <c r="G589" s="45">
        <v>175.58977999999999</v>
      </c>
    </row>
    <row r="590" spans="1:7" s="73" customFormat="1" ht="47.25" x14ac:dyDescent="0.25">
      <c r="A590" s="68" t="s">
        <v>655</v>
      </c>
      <c r="B590" s="92" t="s">
        <v>677</v>
      </c>
      <c r="C590" s="41">
        <v>2019</v>
      </c>
      <c r="D590" s="46">
        <v>10</v>
      </c>
      <c r="E590" s="43">
        <v>250</v>
      </c>
      <c r="F590" s="44">
        <v>106</v>
      </c>
      <c r="G590" s="45">
        <v>1526.9167399999999</v>
      </c>
    </row>
    <row r="591" spans="1:7" s="73" customFormat="1" ht="47.25" x14ac:dyDescent="0.25">
      <c r="A591" s="68" t="s">
        <v>655</v>
      </c>
      <c r="B591" s="92" t="s">
        <v>677</v>
      </c>
      <c r="C591" s="41">
        <v>2019</v>
      </c>
      <c r="D591" s="42">
        <v>0.4</v>
      </c>
      <c r="E591" s="43">
        <v>3575</v>
      </c>
      <c r="F591" s="44">
        <v>106</v>
      </c>
      <c r="G591" s="45">
        <v>4341.31747</v>
      </c>
    </row>
    <row r="592" spans="1:7" s="73" customFormat="1" ht="47.25" x14ac:dyDescent="0.25">
      <c r="A592" s="68" t="s">
        <v>655</v>
      </c>
      <c r="B592" s="92" t="s">
        <v>217</v>
      </c>
      <c r="C592" s="41">
        <v>2019</v>
      </c>
      <c r="D592" s="42">
        <v>0.4</v>
      </c>
      <c r="E592" s="43">
        <v>83</v>
      </c>
      <c r="F592" s="44">
        <v>5</v>
      </c>
      <c r="G592" s="45">
        <v>79.04759</v>
      </c>
    </row>
    <row r="593" spans="1:7" s="73" customFormat="1" ht="47.25" x14ac:dyDescent="0.25">
      <c r="A593" s="68" t="s">
        <v>655</v>
      </c>
      <c r="B593" s="92" t="s">
        <v>217</v>
      </c>
      <c r="C593" s="41">
        <v>2019</v>
      </c>
      <c r="D593" s="46">
        <v>10</v>
      </c>
      <c r="E593" s="43">
        <v>12</v>
      </c>
      <c r="F593" s="44">
        <v>5</v>
      </c>
      <c r="G593" s="45">
        <v>39.134900000000002</v>
      </c>
    </row>
    <row r="594" spans="1:7" s="73" customFormat="1" ht="47.25" x14ac:dyDescent="0.25">
      <c r="A594" s="68" t="s">
        <v>655</v>
      </c>
      <c r="B594" s="188" t="s">
        <v>678</v>
      </c>
      <c r="C594" s="41">
        <v>2019</v>
      </c>
      <c r="D594" s="42">
        <v>0.4</v>
      </c>
      <c r="E594" s="43">
        <v>90</v>
      </c>
      <c r="F594" s="44">
        <v>15</v>
      </c>
      <c r="G594" s="45">
        <v>103.22409</v>
      </c>
    </row>
    <row r="595" spans="1:7" s="73" customFormat="1" ht="18" customHeight="1" x14ac:dyDescent="0.25">
      <c r="A595" s="79" t="s">
        <v>679</v>
      </c>
      <c r="B595" s="91" t="s">
        <v>5</v>
      </c>
      <c r="C595" s="41"/>
      <c r="D595" s="42"/>
      <c r="E595" s="54">
        <f>E596</f>
        <v>2254</v>
      </c>
      <c r="F595" s="55">
        <f t="shared" ref="F595:G595" si="4">F596</f>
        <v>669</v>
      </c>
      <c r="G595" s="56">
        <f t="shared" si="4"/>
        <v>2759.8809500000002</v>
      </c>
    </row>
    <row r="596" spans="1:7" ht="47.25" x14ac:dyDescent="0.25">
      <c r="A596" s="68" t="s">
        <v>679</v>
      </c>
      <c r="B596" s="75" t="s">
        <v>663</v>
      </c>
      <c r="C596" s="41">
        <v>2018</v>
      </c>
      <c r="D596" s="46">
        <v>10</v>
      </c>
      <c r="E596" s="43">
        <v>2254</v>
      </c>
      <c r="F596" s="44">
        <v>669</v>
      </c>
      <c r="G596" s="45">
        <v>2759.8809500000002</v>
      </c>
    </row>
    <row r="597" spans="1:7" hidden="1" x14ac:dyDescent="0.25">
      <c r="A597" s="68" t="s">
        <v>680</v>
      </c>
      <c r="B597" s="90" t="s">
        <v>6</v>
      </c>
      <c r="C597" s="41"/>
      <c r="D597" s="42"/>
      <c r="E597" s="43"/>
      <c r="F597" s="44"/>
      <c r="G597" s="45"/>
    </row>
    <row r="598" spans="1:7" hidden="1" x14ac:dyDescent="0.25">
      <c r="A598" s="68" t="s">
        <v>681</v>
      </c>
      <c r="B598" s="90" t="s">
        <v>7</v>
      </c>
      <c r="C598" s="41"/>
      <c r="D598" s="42"/>
      <c r="E598" s="43"/>
      <c r="F598" s="44"/>
      <c r="G598" s="45"/>
    </row>
    <row r="599" spans="1:7" hidden="1" x14ac:dyDescent="0.25">
      <c r="A599" s="68" t="s">
        <v>682</v>
      </c>
      <c r="B599" s="90" t="s">
        <v>1007</v>
      </c>
      <c r="C599" s="41"/>
      <c r="D599" s="42"/>
      <c r="E599" s="43"/>
      <c r="F599" s="44"/>
      <c r="G599" s="45"/>
    </row>
    <row r="600" spans="1:7" x14ac:dyDescent="0.25">
      <c r="A600" s="68" t="s">
        <v>683</v>
      </c>
      <c r="B600" s="90" t="s">
        <v>228</v>
      </c>
      <c r="C600" s="129"/>
      <c r="D600" s="129"/>
      <c r="E600" s="131"/>
      <c r="F600" s="132"/>
      <c r="G600" s="133"/>
    </row>
    <row r="601" spans="1:7" hidden="1" x14ac:dyDescent="0.25">
      <c r="A601" s="68" t="s">
        <v>684</v>
      </c>
      <c r="B601" s="185" t="s">
        <v>182</v>
      </c>
      <c r="C601" s="41"/>
      <c r="D601" s="42"/>
      <c r="E601" s="43"/>
      <c r="F601" s="44"/>
      <c r="G601" s="45"/>
    </row>
    <row r="602" spans="1:7" hidden="1" x14ac:dyDescent="0.25">
      <c r="A602" s="68" t="s">
        <v>685</v>
      </c>
      <c r="B602" s="90" t="s">
        <v>4</v>
      </c>
      <c r="C602" s="41"/>
      <c r="D602" s="42"/>
      <c r="E602" s="43"/>
      <c r="F602" s="44"/>
      <c r="G602" s="45"/>
    </row>
    <row r="603" spans="1:7" hidden="1" x14ac:dyDescent="0.25">
      <c r="A603" s="68" t="s">
        <v>686</v>
      </c>
      <c r="B603" s="90" t="s">
        <v>3</v>
      </c>
      <c r="C603" s="41"/>
      <c r="D603" s="42"/>
      <c r="E603" s="43"/>
      <c r="F603" s="44"/>
      <c r="G603" s="45"/>
    </row>
    <row r="604" spans="1:7" hidden="1" x14ac:dyDescent="0.25">
      <c r="A604" s="68" t="s">
        <v>687</v>
      </c>
      <c r="B604" s="90" t="s">
        <v>5</v>
      </c>
      <c r="C604" s="41"/>
      <c r="D604" s="42"/>
      <c r="E604" s="43"/>
      <c r="F604" s="44"/>
      <c r="G604" s="45"/>
    </row>
    <row r="605" spans="1:7" hidden="1" x14ac:dyDescent="0.25">
      <c r="A605" s="68" t="s">
        <v>688</v>
      </c>
      <c r="B605" s="90" t="s">
        <v>6</v>
      </c>
      <c r="C605" s="41"/>
      <c r="D605" s="42"/>
      <c r="E605" s="43"/>
      <c r="F605" s="44"/>
      <c r="G605" s="45"/>
    </row>
    <row r="606" spans="1:7" hidden="1" x14ac:dyDescent="0.25">
      <c r="A606" s="68" t="s">
        <v>689</v>
      </c>
      <c r="B606" s="90" t="s">
        <v>7</v>
      </c>
      <c r="C606" s="41"/>
      <c r="D606" s="42"/>
      <c r="E606" s="43"/>
      <c r="F606" s="44"/>
      <c r="G606" s="45"/>
    </row>
    <row r="607" spans="1:7" hidden="1" x14ac:dyDescent="0.25">
      <c r="A607" s="68" t="s">
        <v>690</v>
      </c>
      <c r="B607" s="90" t="s">
        <v>1007</v>
      </c>
      <c r="C607" s="41"/>
      <c r="D607" s="42"/>
      <c r="E607" s="43"/>
      <c r="F607" s="44"/>
      <c r="G607" s="45"/>
    </row>
    <row r="608" spans="1:7" hidden="1" x14ac:dyDescent="0.25">
      <c r="A608" s="68" t="s">
        <v>691</v>
      </c>
      <c r="B608" s="185" t="s">
        <v>190</v>
      </c>
      <c r="C608" s="41"/>
      <c r="D608" s="42"/>
      <c r="E608" s="43"/>
      <c r="F608" s="44"/>
      <c r="G608" s="45"/>
    </row>
    <row r="609" spans="1:7" hidden="1" x14ac:dyDescent="0.25">
      <c r="A609" s="68" t="s">
        <v>692</v>
      </c>
      <c r="B609" s="90" t="s">
        <v>4</v>
      </c>
      <c r="C609" s="41"/>
      <c r="D609" s="42"/>
      <c r="E609" s="43"/>
      <c r="F609" s="44"/>
      <c r="G609" s="45"/>
    </row>
    <row r="610" spans="1:7" hidden="1" x14ac:dyDescent="0.25">
      <c r="A610" s="68" t="s">
        <v>693</v>
      </c>
      <c r="B610" s="90" t="s">
        <v>3</v>
      </c>
      <c r="C610" s="41"/>
      <c r="D610" s="42"/>
      <c r="E610" s="43"/>
      <c r="F610" s="44"/>
      <c r="G610" s="45"/>
    </row>
    <row r="611" spans="1:7" hidden="1" x14ac:dyDescent="0.25">
      <c r="A611" s="68" t="s">
        <v>694</v>
      </c>
      <c r="B611" s="90" t="s">
        <v>5</v>
      </c>
      <c r="C611" s="41"/>
      <c r="D611" s="42"/>
      <c r="E611" s="43"/>
      <c r="F611" s="44"/>
      <c r="G611" s="45"/>
    </row>
    <row r="612" spans="1:7" hidden="1" x14ac:dyDescent="0.25">
      <c r="A612" s="68" t="s">
        <v>695</v>
      </c>
      <c r="B612" s="90" t="s">
        <v>6</v>
      </c>
      <c r="C612" s="41"/>
      <c r="D612" s="42"/>
      <c r="E612" s="43"/>
      <c r="F612" s="44"/>
      <c r="G612" s="45"/>
    </row>
    <row r="613" spans="1:7" hidden="1" x14ac:dyDescent="0.25">
      <c r="A613" s="68" t="s">
        <v>696</v>
      </c>
      <c r="B613" s="90" t="s">
        <v>7</v>
      </c>
      <c r="C613" s="41"/>
      <c r="D613" s="42"/>
      <c r="E613" s="43"/>
      <c r="F613" s="44"/>
      <c r="G613" s="45"/>
    </row>
    <row r="614" spans="1:7" hidden="1" x14ac:dyDescent="0.25">
      <c r="A614" s="68" t="s">
        <v>697</v>
      </c>
      <c r="B614" s="90" t="s">
        <v>1007</v>
      </c>
      <c r="C614" s="41"/>
      <c r="D614" s="42"/>
      <c r="E614" s="43"/>
      <c r="F614" s="44"/>
      <c r="G614" s="45"/>
    </row>
    <row r="615" spans="1:7" x14ac:dyDescent="0.25">
      <c r="A615" s="68" t="s">
        <v>698</v>
      </c>
      <c r="B615" s="185" t="s">
        <v>198</v>
      </c>
      <c r="C615" s="41"/>
      <c r="D615" s="42"/>
      <c r="E615" s="43"/>
      <c r="F615" s="44"/>
      <c r="G615" s="45"/>
    </row>
    <row r="616" spans="1:7" s="64" customFormat="1" x14ac:dyDescent="0.25">
      <c r="A616" s="79" t="s">
        <v>699</v>
      </c>
      <c r="B616" s="80" t="s">
        <v>4</v>
      </c>
      <c r="C616" s="41"/>
      <c r="D616" s="42"/>
      <c r="E616" s="54">
        <f>SUM(E617:E647)</f>
        <v>4846</v>
      </c>
      <c r="F616" s="55">
        <f t="shared" ref="F616:G616" si="5">SUM(F617:F647)</f>
        <v>818.5</v>
      </c>
      <c r="G616" s="56">
        <f t="shared" si="5"/>
        <v>4494.1661800000002</v>
      </c>
    </row>
    <row r="617" spans="1:7" s="73" customFormat="1" ht="31.5" x14ac:dyDescent="0.25">
      <c r="A617" s="68" t="s">
        <v>699</v>
      </c>
      <c r="B617" s="87" t="s">
        <v>700</v>
      </c>
      <c r="C617" s="41">
        <v>2017</v>
      </c>
      <c r="D617" s="46">
        <v>10</v>
      </c>
      <c r="E617" s="43">
        <v>10</v>
      </c>
      <c r="F617" s="44">
        <v>60</v>
      </c>
      <c r="G617" s="45">
        <v>51.43703</v>
      </c>
    </row>
    <row r="618" spans="1:7" ht="31.5" x14ac:dyDescent="0.25">
      <c r="A618" s="68" t="s">
        <v>699</v>
      </c>
      <c r="B618" s="58" t="s">
        <v>701</v>
      </c>
      <c r="C618" s="41">
        <v>2017</v>
      </c>
      <c r="D618" s="46">
        <v>10</v>
      </c>
      <c r="E618" s="43">
        <v>350</v>
      </c>
      <c r="F618" s="44">
        <v>15</v>
      </c>
      <c r="G618" s="45">
        <v>197.65781999999999</v>
      </c>
    </row>
    <row r="619" spans="1:7" s="73" customFormat="1" ht="31.5" x14ac:dyDescent="0.25">
      <c r="A619" s="68" t="s">
        <v>699</v>
      </c>
      <c r="B619" s="87" t="s">
        <v>702</v>
      </c>
      <c r="C619" s="41">
        <v>2017</v>
      </c>
      <c r="D619" s="46">
        <v>10</v>
      </c>
      <c r="E619" s="43">
        <v>15</v>
      </c>
      <c r="F619" s="44">
        <v>35</v>
      </c>
      <c r="G619" s="45">
        <v>68.047389999999993</v>
      </c>
    </row>
    <row r="620" spans="1:7" ht="31.5" x14ac:dyDescent="0.25">
      <c r="A620" s="68" t="s">
        <v>699</v>
      </c>
      <c r="B620" s="58" t="s">
        <v>703</v>
      </c>
      <c r="C620" s="41">
        <v>2017</v>
      </c>
      <c r="D620" s="46">
        <v>10</v>
      </c>
      <c r="E620" s="43">
        <v>50</v>
      </c>
      <c r="F620" s="44">
        <v>7</v>
      </c>
      <c r="G620" s="45">
        <v>98.067520000000002</v>
      </c>
    </row>
    <row r="621" spans="1:7" s="73" customFormat="1" ht="31.5" x14ac:dyDescent="0.25">
      <c r="A621" s="68" t="s">
        <v>699</v>
      </c>
      <c r="B621" s="87" t="s">
        <v>704</v>
      </c>
      <c r="C621" s="41">
        <v>2017</v>
      </c>
      <c r="D621" s="46">
        <v>10</v>
      </c>
      <c r="E621" s="43">
        <v>95</v>
      </c>
      <c r="F621" s="44">
        <v>7</v>
      </c>
      <c r="G621" s="45">
        <v>134.96608000000001</v>
      </c>
    </row>
    <row r="622" spans="1:7" s="73" customFormat="1" ht="31.5" x14ac:dyDescent="0.25">
      <c r="A622" s="68" t="s">
        <v>699</v>
      </c>
      <c r="B622" s="87" t="s">
        <v>1018</v>
      </c>
      <c r="C622" s="41">
        <v>2017</v>
      </c>
      <c r="D622" s="46">
        <v>10</v>
      </c>
      <c r="E622" s="43">
        <v>31</v>
      </c>
      <c r="F622" s="44">
        <v>100</v>
      </c>
      <c r="G622" s="45">
        <v>71.275130000000004</v>
      </c>
    </row>
    <row r="623" spans="1:7" s="73" customFormat="1" ht="31.5" x14ac:dyDescent="0.25">
      <c r="A623" s="68" t="s">
        <v>699</v>
      </c>
      <c r="B623" s="87" t="s">
        <v>705</v>
      </c>
      <c r="C623" s="41">
        <v>2017</v>
      </c>
      <c r="D623" s="46">
        <v>10</v>
      </c>
      <c r="E623" s="43">
        <v>40</v>
      </c>
      <c r="F623" s="44">
        <v>15</v>
      </c>
      <c r="G623" s="45">
        <v>168.77974</v>
      </c>
    </row>
    <row r="624" spans="1:7" s="73" customFormat="1" ht="31.5" x14ac:dyDescent="0.25">
      <c r="A624" s="68" t="s">
        <v>699</v>
      </c>
      <c r="B624" s="87" t="s">
        <v>706</v>
      </c>
      <c r="C624" s="41">
        <v>2017</v>
      </c>
      <c r="D624" s="42">
        <v>0.4</v>
      </c>
      <c r="E624" s="43">
        <v>38</v>
      </c>
      <c r="F624" s="44">
        <v>6</v>
      </c>
      <c r="G624" s="45">
        <v>33.197539999999996</v>
      </c>
    </row>
    <row r="625" spans="1:7" s="73" customFormat="1" ht="31.5" x14ac:dyDescent="0.25">
      <c r="A625" s="68" t="s">
        <v>699</v>
      </c>
      <c r="B625" s="87" t="s">
        <v>707</v>
      </c>
      <c r="C625" s="41">
        <v>2017</v>
      </c>
      <c r="D625" s="42">
        <v>0.4</v>
      </c>
      <c r="E625" s="43">
        <v>73</v>
      </c>
      <c r="F625" s="44">
        <v>6</v>
      </c>
      <c r="G625" s="45">
        <v>41.150370000000002</v>
      </c>
    </row>
    <row r="626" spans="1:7" s="73" customFormat="1" ht="47.25" x14ac:dyDescent="0.25">
      <c r="A626" s="68" t="s">
        <v>699</v>
      </c>
      <c r="B626" s="87" t="s">
        <v>1100</v>
      </c>
      <c r="C626" s="41">
        <v>2017</v>
      </c>
      <c r="D626" s="42" t="s">
        <v>350</v>
      </c>
      <c r="E626" s="43">
        <v>50</v>
      </c>
      <c r="F626" s="44">
        <v>5</v>
      </c>
      <c r="G626" s="45">
        <v>34.97634</v>
      </c>
    </row>
    <row r="627" spans="1:7" s="73" customFormat="1" ht="34.5" customHeight="1" x14ac:dyDescent="0.25">
      <c r="A627" s="68" t="s">
        <v>699</v>
      </c>
      <c r="B627" s="40" t="s">
        <v>708</v>
      </c>
      <c r="C627" s="41">
        <v>2017</v>
      </c>
      <c r="D627" s="46" t="s">
        <v>361</v>
      </c>
      <c r="E627" s="43">
        <v>170</v>
      </c>
      <c r="F627" s="44">
        <v>30</v>
      </c>
      <c r="G627" s="45">
        <v>111.92453999999999</v>
      </c>
    </row>
    <row r="628" spans="1:7" s="73" customFormat="1" ht="78" customHeight="1" x14ac:dyDescent="0.25">
      <c r="A628" s="68" t="s">
        <v>699</v>
      </c>
      <c r="B628" s="57" t="s">
        <v>1017</v>
      </c>
      <c r="C628" s="41">
        <v>2017</v>
      </c>
      <c r="D628" s="46" t="s">
        <v>361</v>
      </c>
      <c r="E628" s="43">
        <v>80</v>
      </c>
      <c r="F628" s="44">
        <v>28</v>
      </c>
      <c r="G628" s="45">
        <v>195.54425000000001</v>
      </c>
    </row>
    <row r="629" spans="1:7" s="73" customFormat="1" ht="94.5" x14ac:dyDescent="0.25">
      <c r="A629" s="68" t="s">
        <v>699</v>
      </c>
      <c r="B629" s="75" t="s">
        <v>709</v>
      </c>
      <c r="C629" s="41">
        <v>2017</v>
      </c>
      <c r="D629" s="42" t="s">
        <v>361</v>
      </c>
      <c r="E629" s="43">
        <v>468</v>
      </c>
      <c r="F629" s="44">
        <v>50</v>
      </c>
      <c r="G629" s="45">
        <v>413.10714000000002</v>
      </c>
    </row>
    <row r="630" spans="1:7" s="73" customFormat="1" ht="47.25" x14ac:dyDescent="0.25">
      <c r="A630" s="68" t="s">
        <v>699</v>
      </c>
      <c r="B630" s="75" t="s">
        <v>1101</v>
      </c>
      <c r="C630" s="41">
        <v>2017</v>
      </c>
      <c r="D630" s="42" t="s">
        <v>361</v>
      </c>
      <c r="E630" s="43">
        <v>700</v>
      </c>
      <c r="F630" s="44">
        <v>10</v>
      </c>
      <c r="G630" s="45">
        <v>439.02393000000001</v>
      </c>
    </row>
    <row r="631" spans="1:7" s="73" customFormat="1" ht="66.75" customHeight="1" x14ac:dyDescent="0.25">
      <c r="A631" s="68" t="s">
        <v>699</v>
      </c>
      <c r="B631" s="57" t="s">
        <v>1102</v>
      </c>
      <c r="C631" s="41">
        <v>2017</v>
      </c>
      <c r="D631" s="42" t="s">
        <v>361</v>
      </c>
      <c r="E631" s="43">
        <v>90</v>
      </c>
      <c r="F631" s="44">
        <v>4.5</v>
      </c>
      <c r="G631" s="45">
        <v>95.408500000000004</v>
      </c>
    </row>
    <row r="632" spans="1:7" s="73" customFormat="1" ht="31.5" x14ac:dyDescent="0.25">
      <c r="A632" s="68" t="s">
        <v>699</v>
      </c>
      <c r="B632" s="87" t="s">
        <v>710</v>
      </c>
      <c r="C632" s="41">
        <v>2018</v>
      </c>
      <c r="D632" s="42" t="s">
        <v>361</v>
      </c>
      <c r="E632" s="43">
        <v>10</v>
      </c>
      <c r="F632" s="44">
        <v>14</v>
      </c>
      <c r="G632" s="45">
        <v>47.095320000000001</v>
      </c>
    </row>
    <row r="633" spans="1:7" s="73" customFormat="1" ht="47.25" x14ac:dyDescent="0.25">
      <c r="A633" s="68" t="s">
        <v>699</v>
      </c>
      <c r="B633" s="87" t="str">
        <f>B483</f>
        <v xml:space="preserve">Реконструкция ВЛ-0,4 кВ ж/б опоры 50.22 км  (15 км Ессентукск ПУ) п. Мирный (Инв. №СЦ9290) (дисп. наим. ВЛ-0,4 кВ от ТП 367/114)для осуществления технологического присоединения энергопринимающих устройств строительной площадки строения, расположенной по ул. Боргустанская, д. 28в </v>
      </c>
      <c r="C633" s="41">
        <v>2018</v>
      </c>
      <c r="D633" s="46">
        <v>6</v>
      </c>
      <c r="E633" s="43">
        <v>136</v>
      </c>
      <c r="F633" s="44">
        <v>80</v>
      </c>
      <c r="G633" s="45">
        <v>236.89608000000001</v>
      </c>
    </row>
    <row r="634" spans="1:7" s="73" customFormat="1" ht="78.75" x14ac:dyDescent="0.25">
      <c r="A634" s="68" t="s">
        <v>699</v>
      </c>
      <c r="B634" s="87" t="str">
        <f>B497</f>
        <v xml:space="preserve">Реконструкция ВЛ-10 кВ Ф-232 1,9 км (Инв.№СЦ9410), реконструкция ВЛ-0,4 кВ ж/б опоры  39 км (Инв.№СЦ9176) (дисп.наим. ВЛ-0,4 кВ от ТП-15/232) и строительство ВЛ 0,4 кВ от ТП-15/232, реконструкция КТП 10/0,4 кВ №15 Ф-232 (Инв. №СЦ19313)(замена тр-ра 160 кВА на тр-тр 250 кВА), строительство ТП-10/0,4 кВ и строительство ВЛ-0,4 кВ для осуществления технологического присоединения энергопринимающих устройств заявителя – здания школы на 170 мест, расположенного в  Андроповском районе, с. Красноярское, пер. Почтовый д. 2 </v>
      </c>
      <c r="C634" s="41">
        <v>2018</v>
      </c>
      <c r="D634" s="42" t="s">
        <v>361</v>
      </c>
      <c r="E634" s="43">
        <v>50</v>
      </c>
      <c r="F634" s="44">
        <v>60</v>
      </c>
      <c r="G634" s="45">
        <v>45.080660000000002</v>
      </c>
    </row>
    <row r="635" spans="1:7" s="73" customFormat="1" ht="47.25" x14ac:dyDescent="0.25">
      <c r="A635" s="68" t="s">
        <v>699</v>
      </c>
      <c r="B635" s="87" t="s">
        <v>711</v>
      </c>
      <c r="C635" s="41">
        <v>2018</v>
      </c>
      <c r="D635" s="46">
        <v>10</v>
      </c>
      <c r="E635" s="43">
        <v>36</v>
      </c>
      <c r="F635" s="44">
        <v>50</v>
      </c>
      <c r="G635" s="45">
        <v>71.085579999999993</v>
      </c>
    </row>
    <row r="636" spans="1:7" s="73" customFormat="1" ht="31.5" x14ac:dyDescent="0.25">
      <c r="A636" s="68" t="s">
        <v>699</v>
      </c>
      <c r="B636" s="87" t="s">
        <v>712</v>
      </c>
      <c r="C636" s="41">
        <v>2018</v>
      </c>
      <c r="D636" s="46">
        <v>10</v>
      </c>
      <c r="E636" s="43">
        <v>10</v>
      </c>
      <c r="F636" s="44">
        <v>7</v>
      </c>
      <c r="G636" s="45">
        <v>39.525739999999999</v>
      </c>
    </row>
    <row r="637" spans="1:7" s="73" customFormat="1" ht="31.5" x14ac:dyDescent="0.25">
      <c r="A637" s="68" t="s">
        <v>699</v>
      </c>
      <c r="B637" s="87" t="s">
        <v>713</v>
      </c>
      <c r="C637" s="41">
        <v>2018</v>
      </c>
      <c r="D637" s="42" t="s">
        <v>361</v>
      </c>
      <c r="E637" s="43">
        <v>730</v>
      </c>
      <c r="F637" s="44">
        <v>10</v>
      </c>
      <c r="G637" s="45">
        <v>459.66120000000001</v>
      </c>
    </row>
    <row r="638" spans="1:7" s="73" customFormat="1" ht="31.5" x14ac:dyDescent="0.25">
      <c r="A638" s="68" t="s">
        <v>699</v>
      </c>
      <c r="B638" s="87" t="s">
        <v>714</v>
      </c>
      <c r="C638" s="41">
        <v>2018</v>
      </c>
      <c r="D638" s="42" t="s">
        <v>361</v>
      </c>
      <c r="E638" s="43">
        <v>205</v>
      </c>
      <c r="F638" s="44">
        <v>15</v>
      </c>
      <c r="G638" s="45">
        <v>185.81353999999999</v>
      </c>
    </row>
    <row r="639" spans="1:7" s="73" customFormat="1" ht="31.5" x14ac:dyDescent="0.25">
      <c r="A639" s="68" t="s">
        <v>699</v>
      </c>
      <c r="B639" s="87" t="s">
        <v>715</v>
      </c>
      <c r="C639" s="41">
        <v>2018</v>
      </c>
      <c r="D639" s="42" t="s">
        <v>350</v>
      </c>
      <c r="E639" s="43">
        <v>49</v>
      </c>
      <c r="F639" s="44">
        <v>5</v>
      </c>
      <c r="G639" s="45">
        <v>29.841100000000001</v>
      </c>
    </row>
    <row r="640" spans="1:7" s="73" customFormat="1" ht="31.5" x14ac:dyDescent="0.25">
      <c r="A640" s="68" t="s">
        <v>699</v>
      </c>
      <c r="B640" s="87" t="s">
        <v>716</v>
      </c>
      <c r="C640" s="41">
        <v>2018</v>
      </c>
      <c r="D640" s="42" t="s">
        <v>350</v>
      </c>
      <c r="E640" s="43">
        <v>48</v>
      </c>
      <c r="F640" s="44">
        <v>5</v>
      </c>
      <c r="G640" s="45">
        <v>33.137360000000001</v>
      </c>
    </row>
    <row r="641" spans="1:7" s="73" customFormat="1" ht="31.5" x14ac:dyDescent="0.25">
      <c r="A641" s="68" t="s">
        <v>699</v>
      </c>
      <c r="B641" s="87" t="str">
        <f>B548</f>
        <v>Реконструкция ВЛ-0,4 кВ Ф-4 ТП-8/105  ВЛ-10 кВ Ф-105 ПС Воронежская  для осуществления технологического присоединения энергопринимающих устройств конюшни в с. Веселое, Кочубеевского района</v>
      </c>
      <c r="C641" s="41">
        <v>2018</v>
      </c>
      <c r="D641" s="42" t="s">
        <v>361</v>
      </c>
      <c r="E641" s="43">
        <v>130</v>
      </c>
      <c r="F641" s="44">
        <v>15</v>
      </c>
      <c r="G641" s="45">
        <v>152.93603999999999</v>
      </c>
    </row>
    <row r="642" spans="1:7" s="73" customFormat="1" ht="31.5" x14ac:dyDescent="0.25">
      <c r="A642" s="68" t="s">
        <v>699</v>
      </c>
      <c r="B642" s="87" t="s">
        <v>717</v>
      </c>
      <c r="C642" s="41">
        <v>2018</v>
      </c>
      <c r="D642" s="42" t="s">
        <v>361</v>
      </c>
      <c r="E642" s="43">
        <v>48</v>
      </c>
      <c r="F642" s="44">
        <v>7</v>
      </c>
      <c r="G642" s="45">
        <v>116.89959</v>
      </c>
    </row>
    <row r="643" spans="1:7" s="73" customFormat="1" ht="31.5" x14ac:dyDescent="0.25">
      <c r="A643" s="68" t="s">
        <v>699</v>
      </c>
      <c r="B643" s="87" t="s">
        <v>718</v>
      </c>
      <c r="C643" s="41">
        <v>2018</v>
      </c>
      <c r="D643" s="42" t="s">
        <v>361</v>
      </c>
      <c r="E643" s="43">
        <v>284</v>
      </c>
      <c r="F643" s="44">
        <v>120</v>
      </c>
      <c r="G643" s="45">
        <v>206.97855999999999</v>
      </c>
    </row>
    <row r="644" spans="1:7" s="73" customFormat="1" ht="47.25" x14ac:dyDescent="0.25">
      <c r="A644" s="68" t="s">
        <v>699</v>
      </c>
      <c r="B644" s="87" t="s">
        <v>1019</v>
      </c>
      <c r="C644" s="41">
        <v>2018</v>
      </c>
      <c r="D644" s="46">
        <v>10</v>
      </c>
      <c r="E644" s="43">
        <v>180</v>
      </c>
      <c r="F644" s="44">
        <v>7</v>
      </c>
      <c r="G644" s="45">
        <v>182.33156</v>
      </c>
    </row>
    <row r="645" spans="1:7" s="73" customFormat="1" ht="63" x14ac:dyDescent="0.25">
      <c r="A645" s="68" t="s">
        <v>699</v>
      </c>
      <c r="B645" s="75" t="s">
        <v>719</v>
      </c>
      <c r="C645" s="41">
        <v>2019</v>
      </c>
      <c r="D645" s="46">
        <v>10</v>
      </c>
      <c r="E645" s="43">
        <v>16</v>
      </c>
      <c r="F645" s="44">
        <v>15</v>
      </c>
      <c r="G645" s="45">
        <v>30.983460000000001</v>
      </c>
    </row>
    <row r="646" spans="1:7" s="73" customFormat="1" ht="63" x14ac:dyDescent="0.25">
      <c r="A646" s="68" t="s">
        <v>699</v>
      </c>
      <c r="B646" s="75" t="s">
        <v>720</v>
      </c>
      <c r="C646" s="41">
        <v>2019</v>
      </c>
      <c r="D646" s="46">
        <v>10</v>
      </c>
      <c r="E646" s="43">
        <v>14</v>
      </c>
      <c r="F646" s="44">
        <v>15</v>
      </c>
      <c r="G646" s="45">
        <v>62.460619999999999</v>
      </c>
    </row>
    <row r="647" spans="1:7" s="73" customFormat="1" ht="51" customHeight="1" x14ac:dyDescent="0.25">
      <c r="A647" s="68" t="s">
        <v>699</v>
      </c>
      <c r="B647" s="76" t="s">
        <v>1103</v>
      </c>
      <c r="C647" s="41">
        <v>2019</v>
      </c>
      <c r="D647" s="46">
        <v>10</v>
      </c>
      <c r="E647" s="43">
        <v>640</v>
      </c>
      <c r="F647" s="44">
        <v>15</v>
      </c>
      <c r="G647" s="45">
        <v>438.87644999999998</v>
      </c>
    </row>
    <row r="648" spans="1:7" s="73" customFormat="1" ht="18.75" customHeight="1" x14ac:dyDescent="0.25">
      <c r="A648" s="79" t="s">
        <v>722</v>
      </c>
      <c r="B648" s="80" t="s">
        <v>3</v>
      </c>
      <c r="C648" s="41"/>
      <c r="D648" s="42"/>
      <c r="E648" s="54">
        <f>SUM(E649:E663)</f>
        <v>3653</v>
      </c>
      <c r="F648" s="55">
        <f>SUM(F649:F663)</f>
        <v>1417</v>
      </c>
      <c r="G648" s="56">
        <f>SUM(G649:G663)</f>
        <v>2893.9259099999995</v>
      </c>
    </row>
    <row r="649" spans="1:7" s="73" customFormat="1" ht="31.5" x14ac:dyDescent="0.25">
      <c r="A649" s="68" t="s">
        <v>722</v>
      </c>
      <c r="B649" s="87" t="s">
        <v>723</v>
      </c>
      <c r="C649" s="41">
        <v>2017</v>
      </c>
      <c r="D649" s="46">
        <v>10</v>
      </c>
      <c r="E649" s="43">
        <v>7</v>
      </c>
      <c r="F649" s="44">
        <v>1000</v>
      </c>
      <c r="G649" s="45">
        <v>87.773079999999993</v>
      </c>
    </row>
    <row r="650" spans="1:7" s="73" customFormat="1" ht="31.5" x14ac:dyDescent="0.25">
      <c r="A650" s="68" t="s">
        <v>722</v>
      </c>
      <c r="B650" s="87" t="s">
        <v>724</v>
      </c>
      <c r="C650" s="41">
        <v>2017</v>
      </c>
      <c r="D650" s="46">
        <v>10</v>
      </c>
      <c r="E650" s="43">
        <v>377</v>
      </c>
      <c r="F650" s="44">
        <v>90</v>
      </c>
      <c r="G650" s="45">
        <v>349.00533000000001</v>
      </c>
    </row>
    <row r="651" spans="1:7" s="73" customFormat="1" ht="47.25" x14ac:dyDescent="0.25">
      <c r="A651" s="68" t="s">
        <v>722</v>
      </c>
      <c r="B651" s="87" t="s">
        <v>725</v>
      </c>
      <c r="C651" s="41">
        <v>2017</v>
      </c>
      <c r="D651" s="46">
        <v>10</v>
      </c>
      <c r="E651" s="43">
        <v>210</v>
      </c>
      <c r="F651" s="44">
        <v>15</v>
      </c>
      <c r="G651" s="45">
        <f>83.68755-3.40459</f>
        <v>80.282960000000003</v>
      </c>
    </row>
    <row r="652" spans="1:7" s="73" customFormat="1" ht="47.25" x14ac:dyDescent="0.25">
      <c r="A652" s="68" t="s">
        <v>722</v>
      </c>
      <c r="B652" s="87" t="str">
        <f>B487</f>
        <v xml:space="preserve">Строительство ВЛ-0,4 кВ от ТП-66/161 для осуществления технологического присоединения энергопринимающих устройств стройплощадки жилого дома, расположенной в Минераловодском городском округе, п. Змейка, ул. Полевая, д.26» </v>
      </c>
      <c r="C652" s="41">
        <v>2018</v>
      </c>
      <c r="D652" s="46">
        <v>10</v>
      </c>
      <c r="E652" s="43">
        <v>7</v>
      </c>
      <c r="F652" s="44">
        <v>75</v>
      </c>
      <c r="G652" s="45">
        <v>42.884500000000003</v>
      </c>
    </row>
    <row r="653" spans="1:7" s="73" customFormat="1" ht="47.25" x14ac:dyDescent="0.25">
      <c r="A653" s="68" t="s">
        <v>722</v>
      </c>
      <c r="B653" s="75" t="s">
        <v>726</v>
      </c>
      <c r="C653" s="41">
        <v>2019</v>
      </c>
      <c r="D653" s="46">
        <v>10</v>
      </c>
      <c r="E653" s="43">
        <v>74</v>
      </c>
      <c r="F653" s="44">
        <v>65</v>
      </c>
      <c r="G653" s="45">
        <v>49.861669999999997</v>
      </c>
    </row>
    <row r="654" spans="1:7" s="73" customFormat="1" ht="63" x14ac:dyDescent="0.25">
      <c r="A654" s="68" t="s">
        <v>722</v>
      </c>
      <c r="B654" s="75" t="s">
        <v>583</v>
      </c>
      <c r="C654" s="41">
        <v>2019</v>
      </c>
      <c r="D654" s="46">
        <v>10</v>
      </c>
      <c r="E654" s="43">
        <v>483</v>
      </c>
      <c r="F654" s="44">
        <v>15</v>
      </c>
      <c r="G654" s="45">
        <v>407.25155000000001</v>
      </c>
    </row>
    <row r="655" spans="1:7" s="73" customFormat="1" ht="47.25" x14ac:dyDescent="0.25">
      <c r="A655" s="68" t="s">
        <v>722</v>
      </c>
      <c r="B655" s="75" t="s">
        <v>622</v>
      </c>
      <c r="C655" s="41">
        <v>2019</v>
      </c>
      <c r="D655" s="46">
        <v>10</v>
      </c>
      <c r="E655" s="43">
        <v>15</v>
      </c>
      <c r="F655" s="44">
        <v>60</v>
      </c>
      <c r="G655" s="45">
        <v>24.101700000000001</v>
      </c>
    </row>
    <row r="656" spans="1:7" s="73" customFormat="1" ht="47.25" x14ac:dyDescent="0.25">
      <c r="A656" s="68" t="s">
        <v>722</v>
      </c>
      <c r="B656" s="75" t="s">
        <v>634</v>
      </c>
      <c r="C656" s="41">
        <v>2019</v>
      </c>
      <c r="D656" s="46">
        <v>6</v>
      </c>
      <c r="E656" s="43">
        <v>1560</v>
      </c>
      <c r="F656" s="44">
        <v>15</v>
      </c>
      <c r="G656" s="45">
        <v>927.61590999999999</v>
      </c>
    </row>
    <row r="657" spans="1:7" s="73" customFormat="1" ht="63" x14ac:dyDescent="0.25">
      <c r="A657" s="68" t="s">
        <v>722</v>
      </c>
      <c r="B657" s="75" t="s">
        <v>727</v>
      </c>
      <c r="C657" s="41">
        <v>2019</v>
      </c>
      <c r="D657" s="46">
        <v>10</v>
      </c>
      <c r="E657" s="43">
        <v>85</v>
      </c>
      <c r="F657" s="44">
        <v>15</v>
      </c>
      <c r="G657" s="45">
        <v>121.66439</v>
      </c>
    </row>
    <row r="658" spans="1:7" s="73" customFormat="1" ht="31.5" x14ac:dyDescent="0.25">
      <c r="A658" s="68" t="s">
        <v>722</v>
      </c>
      <c r="B658" s="75" t="s">
        <v>728</v>
      </c>
      <c r="C658" s="41">
        <v>2019</v>
      </c>
      <c r="D658" s="46">
        <v>10</v>
      </c>
      <c r="E658" s="43">
        <v>15</v>
      </c>
      <c r="F658" s="44">
        <v>12</v>
      </c>
      <c r="G658" s="45">
        <v>50.144660000000002</v>
      </c>
    </row>
    <row r="659" spans="1:7" s="73" customFormat="1" ht="47.25" x14ac:dyDescent="0.25">
      <c r="A659" s="68" t="s">
        <v>722</v>
      </c>
      <c r="B659" s="75" t="s">
        <v>729</v>
      </c>
      <c r="C659" s="41">
        <v>2019</v>
      </c>
      <c r="D659" s="46">
        <v>10</v>
      </c>
      <c r="E659" s="43">
        <v>402</v>
      </c>
      <c r="F659" s="44">
        <v>15</v>
      </c>
      <c r="G659" s="45">
        <v>250.16292999999999</v>
      </c>
    </row>
    <row r="660" spans="1:7" s="73" customFormat="1" ht="47.25" x14ac:dyDescent="0.25">
      <c r="A660" s="68" t="s">
        <v>722</v>
      </c>
      <c r="B660" s="75" t="s">
        <v>730</v>
      </c>
      <c r="C660" s="41">
        <v>2019</v>
      </c>
      <c r="D660" s="46">
        <v>10</v>
      </c>
      <c r="E660" s="43">
        <v>15</v>
      </c>
      <c r="F660" s="44">
        <v>15</v>
      </c>
      <c r="G660" s="45">
        <v>57.346609999999998</v>
      </c>
    </row>
    <row r="661" spans="1:7" s="73" customFormat="1" ht="47.25" x14ac:dyDescent="0.25">
      <c r="A661" s="68" t="s">
        <v>722</v>
      </c>
      <c r="B661" s="75" t="s">
        <v>731</v>
      </c>
      <c r="C661" s="41">
        <v>2019</v>
      </c>
      <c r="D661" s="46">
        <v>10</v>
      </c>
      <c r="E661" s="43">
        <v>50</v>
      </c>
      <c r="F661" s="44">
        <v>3</v>
      </c>
      <c r="G661" s="45">
        <v>74.257819999999995</v>
      </c>
    </row>
    <row r="662" spans="1:7" s="73" customFormat="1" ht="94.5" x14ac:dyDescent="0.25">
      <c r="A662" s="68" t="s">
        <v>722</v>
      </c>
      <c r="B662" s="75" t="s">
        <v>1020</v>
      </c>
      <c r="C662" s="41">
        <v>2019</v>
      </c>
      <c r="D662" s="46">
        <v>10</v>
      </c>
      <c r="E662" s="43">
        <v>300</v>
      </c>
      <c r="F662" s="44">
        <v>7</v>
      </c>
      <c r="G662" s="45">
        <v>279.69574</v>
      </c>
    </row>
    <row r="663" spans="1:7" s="73" customFormat="1" ht="47.25" x14ac:dyDescent="0.25">
      <c r="A663" s="68" t="s">
        <v>732</v>
      </c>
      <c r="B663" s="75" t="s">
        <v>733</v>
      </c>
      <c r="C663" s="41">
        <v>2019</v>
      </c>
      <c r="D663" s="46">
        <v>10</v>
      </c>
      <c r="E663" s="43">
        <v>53</v>
      </c>
      <c r="F663" s="44">
        <v>15</v>
      </c>
      <c r="G663" s="45">
        <v>91.87706</v>
      </c>
    </row>
    <row r="664" spans="1:7" s="74" customFormat="1" ht="20.25" customHeight="1" x14ac:dyDescent="0.25">
      <c r="A664" s="79" t="s">
        <v>732</v>
      </c>
      <c r="B664" s="88" t="s">
        <v>5</v>
      </c>
      <c r="C664" s="52"/>
      <c r="D664" s="53"/>
      <c r="E664" s="54">
        <f>SUM(E665)</f>
        <v>995</v>
      </c>
      <c r="F664" s="55">
        <f t="shared" ref="F664:G664" si="6">SUM(F665)</f>
        <v>15</v>
      </c>
      <c r="G664" s="56">
        <f t="shared" si="6"/>
        <v>911.52029000000005</v>
      </c>
    </row>
    <row r="665" spans="1:7" s="73" customFormat="1" ht="47.25" x14ac:dyDescent="0.25">
      <c r="A665" s="68" t="s">
        <v>732</v>
      </c>
      <c r="B665" s="87" t="s">
        <v>725</v>
      </c>
      <c r="C665" s="41">
        <v>2017</v>
      </c>
      <c r="D665" s="46">
        <v>10</v>
      </c>
      <c r="E665" s="43">
        <v>995</v>
      </c>
      <c r="F665" s="44">
        <v>15</v>
      </c>
      <c r="G665" s="45">
        <f>927.64862-16.12833</f>
        <v>911.52029000000005</v>
      </c>
    </row>
    <row r="666" spans="1:7" s="73" customFormat="1" hidden="1" x14ac:dyDescent="0.25">
      <c r="A666" s="68" t="s">
        <v>734</v>
      </c>
      <c r="B666" s="90" t="s">
        <v>6</v>
      </c>
      <c r="C666" s="41"/>
      <c r="D666" s="42"/>
      <c r="E666" s="43"/>
      <c r="F666" s="44"/>
      <c r="G666" s="45"/>
    </row>
    <row r="667" spans="1:7" s="73" customFormat="1" hidden="1" x14ac:dyDescent="0.25">
      <c r="A667" s="68" t="s">
        <v>735</v>
      </c>
      <c r="B667" s="90" t="s">
        <v>7</v>
      </c>
      <c r="C667" s="41"/>
      <c r="D667" s="42"/>
      <c r="E667" s="43"/>
      <c r="F667" s="44"/>
      <c r="G667" s="45"/>
    </row>
    <row r="668" spans="1:7" s="73" customFormat="1" hidden="1" x14ac:dyDescent="0.25">
      <c r="A668" s="68" t="s">
        <v>736</v>
      </c>
      <c r="B668" s="90" t="s">
        <v>1007</v>
      </c>
      <c r="C668" s="41"/>
      <c r="D668" s="42"/>
      <c r="E668" s="43"/>
      <c r="F668" s="44"/>
      <c r="G668" s="45"/>
    </row>
    <row r="669" spans="1:7" s="73" customFormat="1" hidden="1" x14ac:dyDescent="0.25">
      <c r="A669" s="68" t="s">
        <v>113</v>
      </c>
      <c r="B669" s="90" t="s">
        <v>205</v>
      </c>
      <c r="C669" s="41"/>
      <c r="D669" s="42"/>
      <c r="E669" s="43"/>
      <c r="F669" s="44"/>
      <c r="G669" s="45"/>
    </row>
    <row r="670" spans="1:7" s="73" customFormat="1" hidden="1" x14ac:dyDescent="0.25">
      <c r="A670" s="68" t="s">
        <v>737</v>
      </c>
      <c r="B670" s="90" t="s">
        <v>4</v>
      </c>
      <c r="C670" s="41"/>
      <c r="D670" s="42"/>
      <c r="E670" s="43"/>
      <c r="F670" s="44"/>
      <c r="G670" s="45"/>
    </row>
    <row r="671" spans="1:7" s="73" customFormat="1" hidden="1" x14ac:dyDescent="0.25">
      <c r="A671" s="68" t="s">
        <v>738</v>
      </c>
      <c r="B671" s="90" t="s">
        <v>3</v>
      </c>
      <c r="C671" s="41"/>
      <c r="D671" s="42"/>
      <c r="E671" s="43"/>
      <c r="F671" s="44"/>
      <c r="G671" s="45"/>
    </row>
    <row r="672" spans="1:7" s="73" customFormat="1" hidden="1" x14ac:dyDescent="0.25">
      <c r="A672" s="68" t="s">
        <v>739</v>
      </c>
      <c r="B672" s="90" t="s">
        <v>5</v>
      </c>
      <c r="C672" s="41"/>
      <c r="D672" s="42"/>
      <c r="E672" s="43"/>
      <c r="F672" s="44"/>
      <c r="G672" s="45"/>
    </row>
    <row r="673" spans="1:7" s="73" customFormat="1" hidden="1" x14ac:dyDescent="0.25">
      <c r="A673" s="68" t="s">
        <v>740</v>
      </c>
      <c r="B673" s="90" t="s">
        <v>6</v>
      </c>
      <c r="C673" s="41"/>
      <c r="D673" s="42"/>
      <c r="E673" s="43"/>
      <c r="F673" s="44"/>
      <c r="G673" s="45"/>
    </row>
    <row r="674" spans="1:7" s="73" customFormat="1" hidden="1" x14ac:dyDescent="0.25">
      <c r="A674" s="68" t="s">
        <v>741</v>
      </c>
      <c r="B674" s="90" t="s">
        <v>7</v>
      </c>
      <c r="C674" s="41"/>
      <c r="D674" s="42"/>
      <c r="E674" s="43"/>
      <c r="F674" s="44"/>
      <c r="G674" s="45"/>
    </row>
    <row r="675" spans="1:7" s="73" customFormat="1" hidden="1" x14ac:dyDescent="0.25">
      <c r="A675" s="68" t="s">
        <v>742</v>
      </c>
      <c r="B675" s="90" t="s">
        <v>1007</v>
      </c>
      <c r="C675" s="41"/>
      <c r="D675" s="42"/>
      <c r="E675" s="43"/>
      <c r="F675" s="44"/>
      <c r="G675" s="45"/>
    </row>
    <row r="676" spans="1:7" s="73" customFormat="1" x14ac:dyDescent="0.25">
      <c r="A676" s="79" t="s">
        <v>1010</v>
      </c>
      <c r="B676" s="91" t="s">
        <v>1</v>
      </c>
      <c r="C676" s="52"/>
      <c r="D676" s="53"/>
      <c r="E676" s="54"/>
      <c r="F676" s="55"/>
      <c r="G676" s="56"/>
    </row>
    <row r="677" spans="1:7" s="73" customFormat="1" x14ac:dyDescent="0.25">
      <c r="A677" s="68" t="s">
        <v>743</v>
      </c>
      <c r="B677" s="178" t="s">
        <v>744</v>
      </c>
      <c r="C677" s="129"/>
      <c r="D677" s="129"/>
      <c r="E677" s="130"/>
      <c r="F677" s="129"/>
      <c r="G677" s="129"/>
    </row>
    <row r="678" spans="1:7" s="73" customFormat="1" hidden="1" x14ac:dyDescent="0.25">
      <c r="A678" s="68" t="s">
        <v>745</v>
      </c>
      <c r="B678" s="90" t="s">
        <v>746</v>
      </c>
      <c r="C678" s="129"/>
      <c r="D678" s="129"/>
      <c r="E678" s="131"/>
      <c r="F678" s="132"/>
      <c r="G678" s="133"/>
    </row>
    <row r="679" spans="1:7" s="73" customFormat="1" hidden="1" x14ac:dyDescent="0.25">
      <c r="A679" s="68" t="s">
        <v>747</v>
      </c>
      <c r="B679" s="90" t="s">
        <v>748</v>
      </c>
      <c r="C679" s="41"/>
      <c r="D679" s="42"/>
      <c r="E679" s="43"/>
      <c r="F679" s="44"/>
      <c r="G679" s="45"/>
    </row>
    <row r="680" spans="1:7" s="73" customFormat="1" hidden="1" x14ac:dyDescent="0.25">
      <c r="A680" s="68" t="s">
        <v>749</v>
      </c>
      <c r="B680" s="90" t="s">
        <v>4</v>
      </c>
      <c r="C680" s="41"/>
      <c r="D680" s="42"/>
      <c r="E680" s="43"/>
      <c r="F680" s="44"/>
      <c r="G680" s="45"/>
    </row>
    <row r="681" spans="1:7" s="73" customFormat="1" hidden="1" x14ac:dyDescent="0.25">
      <c r="A681" s="68" t="s">
        <v>750</v>
      </c>
      <c r="B681" s="90" t="s">
        <v>3</v>
      </c>
      <c r="C681" s="41"/>
      <c r="D681" s="42"/>
      <c r="E681" s="43"/>
      <c r="F681" s="44"/>
      <c r="G681" s="45"/>
    </row>
    <row r="682" spans="1:7" s="73" customFormat="1" hidden="1" x14ac:dyDescent="0.25">
      <c r="A682" s="68" t="s">
        <v>751</v>
      </c>
      <c r="B682" s="90" t="s">
        <v>5</v>
      </c>
      <c r="C682" s="41"/>
      <c r="D682" s="42"/>
      <c r="E682" s="43"/>
      <c r="F682" s="44"/>
      <c r="G682" s="45"/>
    </row>
    <row r="683" spans="1:7" s="73" customFormat="1" hidden="1" x14ac:dyDescent="0.25">
      <c r="A683" s="68" t="s">
        <v>752</v>
      </c>
      <c r="B683" s="90" t="s">
        <v>6</v>
      </c>
      <c r="C683" s="41"/>
      <c r="D683" s="42"/>
      <c r="E683" s="43"/>
      <c r="F683" s="44"/>
      <c r="G683" s="45"/>
    </row>
    <row r="684" spans="1:7" s="73" customFormat="1" hidden="1" x14ac:dyDescent="0.25">
      <c r="A684" s="68" t="s">
        <v>753</v>
      </c>
      <c r="B684" s="90" t="s">
        <v>7</v>
      </c>
      <c r="C684" s="41"/>
      <c r="D684" s="42"/>
      <c r="E684" s="43"/>
      <c r="F684" s="44"/>
      <c r="G684" s="45"/>
    </row>
    <row r="685" spans="1:7" s="73" customFormat="1" hidden="1" x14ac:dyDescent="0.25">
      <c r="A685" s="68" t="s">
        <v>754</v>
      </c>
      <c r="B685" s="90" t="s">
        <v>1007</v>
      </c>
      <c r="C685" s="41"/>
      <c r="D685" s="42"/>
      <c r="E685" s="43"/>
      <c r="F685" s="44"/>
      <c r="G685" s="45"/>
    </row>
    <row r="686" spans="1:7" s="73" customFormat="1" hidden="1" x14ac:dyDescent="0.25">
      <c r="A686" s="68" t="s">
        <v>755</v>
      </c>
      <c r="B686" s="90" t="s">
        <v>756</v>
      </c>
      <c r="C686" s="41"/>
      <c r="D686" s="42"/>
      <c r="E686" s="43"/>
      <c r="F686" s="44"/>
      <c r="G686" s="45"/>
    </row>
    <row r="687" spans="1:7" s="73" customFormat="1" hidden="1" x14ac:dyDescent="0.25">
      <c r="A687" s="68" t="s">
        <v>757</v>
      </c>
      <c r="B687" s="90" t="s">
        <v>4</v>
      </c>
      <c r="C687" s="41"/>
      <c r="D687" s="42"/>
      <c r="E687" s="43"/>
      <c r="F687" s="44"/>
      <c r="G687" s="45"/>
    </row>
    <row r="688" spans="1:7" s="73" customFormat="1" hidden="1" x14ac:dyDescent="0.25">
      <c r="A688" s="68" t="s">
        <v>758</v>
      </c>
      <c r="B688" s="90" t="s">
        <v>3</v>
      </c>
      <c r="C688" s="41"/>
      <c r="D688" s="42"/>
      <c r="E688" s="43"/>
      <c r="F688" s="44"/>
      <c r="G688" s="45"/>
    </row>
    <row r="689" spans="1:7" s="73" customFormat="1" hidden="1" x14ac:dyDescent="0.25">
      <c r="A689" s="68" t="s">
        <v>759</v>
      </c>
      <c r="B689" s="90" t="s">
        <v>5</v>
      </c>
      <c r="C689" s="41"/>
      <c r="D689" s="42"/>
      <c r="E689" s="43"/>
      <c r="F689" s="44"/>
      <c r="G689" s="45"/>
    </row>
    <row r="690" spans="1:7" s="73" customFormat="1" hidden="1" x14ac:dyDescent="0.25">
      <c r="A690" s="68" t="s">
        <v>760</v>
      </c>
      <c r="B690" s="90" t="s">
        <v>6</v>
      </c>
      <c r="C690" s="41"/>
      <c r="D690" s="42"/>
      <c r="E690" s="43"/>
      <c r="F690" s="44"/>
      <c r="G690" s="45"/>
    </row>
    <row r="691" spans="1:7" s="73" customFormat="1" hidden="1" x14ac:dyDescent="0.25">
      <c r="A691" s="68" t="s">
        <v>761</v>
      </c>
      <c r="B691" s="90" t="s">
        <v>7</v>
      </c>
      <c r="C691" s="41"/>
      <c r="D691" s="42"/>
      <c r="E691" s="43"/>
      <c r="F691" s="44"/>
      <c r="G691" s="45"/>
    </row>
    <row r="692" spans="1:7" s="73" customFormat="1" hidden="1" x14ac:dyDescent="0.25">
      <c r="A692" s="68" t="s">
        <v>762</v>
      </c>
      <c r="B692" s="90" t="s">
        <v>1007</v>
      </c>
      <c r="C692" s="41"/>
      <c r="D692" s="42"/>
      <c r="E692" s="43"/>
      <c r="F692" s="44"/>
      <c r="G692" s="45"/>
    </row>
    <row r="693" spans="1:7" s="73" customFormat="1" x14ac:dyDescent="0.25">
      <c r="A693" s="68" t="s">
        <v>763</v>
      </c>
      <c r="B693" s="90" t="s">
        <v>764</v>
      </c>
      <c r="C693" s="129"/>
      <c r="D693" s="129"/>
      <c r="E693" s="131"/>
      <c r="F693" s="132"/>
      <c r="G693" s="133"/>
    </row>
    <row r="694" spans="1:7" s="73" customFormat="1" x14ac:dyDescent="0.25">
      <c r="A694" s="68" t="s">
        <v>765</v>
      </c>
      <c r="B694" s="90" t="s">
        <v>748</v>
      </c>
      <c r="C694" s="41"/>
      <c r="D694" s="42"/>
      <c r="E694" s="43"/>
      <c r="F694" s="44"/>
      <c r="G694" s="45"/>
    </row>
    <row r="695" spans="1:7" s="73" customFormat="1" x14ac:dyDescent="0.25">
      <c r="A695" s="79" t="s">
        <v>766</v>
      </c>
      <c r="B695" s="91" t="s">
        <v>4</v>
      </c>
      <c r="C695" s="41"/>
      <c r="D695" s="42"/>
      <c r="E695" s="54">
        <f>SUM(E696)</f>
        <v>145</v>
      </c>
      <c r="F695" s="55">
        <f>SUM(F696)</f>
        <v>7</v>
      </c>
      <c r="G695" s="56">
        <f>SUM(G696)</f>
        <v>55.969610000000003</v>
      </c>
    </row>
    <row r="696" spans="1:7" s="73" customFormat="1" ht="31.5" x14ac:dyDescent="0.25">
      <c r="A696" s="68" t="s">
        <v>766</v>
      </c>
      <c r="B696" s="89" t="s">
        <v>767</v>
      </c>
      <c r="C696" s="41">
        <v>2017</v>
      </c>
      <c r="D696" s="42">
        <v>0.4</v>
      </c>
      <c r="E696" s="43">
        <v>145</v>
      </c>
      <c r="F696" s="44">
        <v>7</v>
      </c>
      <c r="G696" s="45">
        <v>55.969610000000003</v>
      </c>
    </row>
    <row r="697" spans="1:7" hidden="1" x14ac:dyDescent="0.25">
      <c r="A697" s="68" t="s">
        <v>768</v>
      </c>
      <c r="B697" s="90" t="s">
        <v>3</v>
      </c>
      <c r="C697" s="41"/>
      <c r="D697" s="42"/>
      <c r="E697" s="43"/>
      <c r="F697" s="44"/>
      <c r="G697" s="45"/>
    </row>
    <row r="698" spans="1:7" hidden="1" x14ac:dyDescent="0.25">
      <c r="A698" s="68" t="s">
        <v>769</v>
      </c>
      <c r="B698" s="90" t="s">
        <v>5</v>
      </c>
      <c r="C698" s="41"/>
      <c r="D698" s="42"/>
      <c r="E698" s="43"/>
      <c r="F698" s="44"/>
      <c r="G698" s="45"/>
    </row>
    <row r="699" spans="1:7" hidden="1" x14ac:dyDescent="0.25">
      <c r="A699" s="68" t="s">
        <v>770</v>
      </c>
      <c r="B699" s="90" t="s">
        <v>6</v>
      </c>
      <c r="C699" s="41"/>
      <c r="D699" s="42"/>
      <c r="E699" s="43"/>
      <c r="F699" s="44"/>
      <c r="G699" s="45"/>
    </row>
    <row r="700" spans="1:7" hidden="1" x14ac:dyDescent="0.25">
      <c r="A700" s="68" t="s">
        <v>771</v>
      </c>
      <c r="B700" s="90" t="s">
        <v>7</v>
      </c>
      <c r="C700" s="41"/>
      <c r="D700" s="42"/>
      <c r="E700" s="43"/>
      <c r="F700" s="44"/>
      <c r="G700" s="45"/>
    </row>
    <row r="701" spans="1:7" hidden="1" x14ac:dyDescent="0.25">
      <c r="A701" s="68" t="s">
        <v>772</v>
      </c>
      <c r="B701" s="90" t="s">
        <v>1007</v>
      </c>
      <c r="C701" s="41"/>
      <c r="D701" s="42"/>
      <c r="E701" s="43"/>
      <c r="F701" s="44"/>
      <c r="G701" s="45"/>
    </row>
    <row r="702" spans="1:7" x14ac:dyDescent="0.25">
      <c r="A702" s="68" t="s">
        <v>773</v>
      </c>
      <c r="B702" s="185" t="s">
        <v>756</v>
      </c>
      <c r="C702" s="41"/>
      <c r="D702" s="42"/>
      <c r="E702" s="43"/>
      <c r="F702" s="44"/>
      <c r="G702" s="45"/>
    </row>
    <row r="703" spans="1:7" hidden="1" x14ac:dyDescent="0.25">
      <c r="A703" s="68" t="s">
        <v>774</v>
      </c>
      <c r="B703" s="90" t="s">
        <v>4</v>
      </c>
      <c r="C703" s="41"/>
      <c r="D703" s="42"/>
      <c r="E703" s="43"/>
      <c r="F703" s="44"/>
      <c r="G703" s="45"/>
    </row>
    <row r="704" spans="1:7" hidden="1" x14ac:dyDescent="0.25">
      <c r="A704" s="68" t="s">
        <v>775</v>
      </c>
      <c r="B704" s="90" t="s">
        <v>3</v>
      </c>
      <c r="C704" s="41"/>
      <c r="D704" s="42"/>
      <c r="E704" s="43"/>
      <c r="F704" s="44"/>
      <c r="G704" s="45"/>
    </row>
    <row r="705" spans="1:7" x14ac:dyDescent="0.25">
      <c r="A705" s="79" t="s">
        <v>776</v>
      </c>
      <c r="B705" s="91" t="s">
        <v>5</v>
      </c>
      <c r="C705" s="41"/>
      <c r="D705" s="42"/>
      <c r="E705" s="54">
        <f>SUM(E706)</f>
        <v>155</v>
      </c>
      <c r="F705" s="55">
        <f>SUM(F706)</f>
        <v>205</v>
      </c>
      <c r="G705" s="56">
        <f>SUM(G706)</f>
        <v>276.11</v>
      </c>
    </row>
    <row r="706" spans="1:7" s="73" customFormat="1" ht="47.25" x14ac:dyDescent="0.25">
      <c r="A706" s="68" t="s">
        <v>776</v>
      </c>
      <c r="B706" s="89" t="s">
        <v>540</v>
      </c>
      <c r="C706" s="41">
        <v>2018</v>
      </c>
      <c r="D706" s="46">
        <v>10</v>
      </c>
      <c r="E706" s="43">
        <v>155</v>
      </c>
      <c r="F706" s="44">
        <v>205</v>
      </c>
      <c r="G706" s="45">
        <v>276.11</v>
      </c>
    </row>
    <row r="707" spans="1:7" s="73" customFormat="1" x14ac:dyDescent="0.25">
      <c r="A707" s="79" t="s">
        <v>777</v>
      </c>
      <c r="B707" s="91" t="s">
        <v>6</v>
      </c>
      <c r="C707" s="41"/>
      <c r="D707" s="42"/>
      <c r="E707" s="54">
        <f>SUM(E708:E709)</f>
        <v>1204</v>
      </c>
      <c r="F707" s="55">
        <f t="shared" ref="F707:G707" si="7">SUM(F708:F709)</f>
        <v>1480</v>
      </c>
      <c r="G707" s="56">
        <f t="shared" si="7"/>
        <v>14995.319</v>
      </c>
    </row>
    <row r="708" spans="1:7" s="73" customFormat="1" ht="31.5" x14ac:dyDescent="0.25">
      <c r="A708" s="68" t="s">
        <v>777</v>
      </c>
      <c r="B708" s="89" t="s">
        <v>778</v>
      </c>
      <c r="C708" s="41">
        <v>2018</v>
      </c>
      <c r="D708" s="46">
        <v>10</v>
      </c>
      <c r="E708" s="43">
        <v>844</v>
      </c>
      <c r="F708" s="44">
        <v>1200</v>
      </c>
      <c r="G708" s="45">
        <v>14020.4707</v>
      </c>
    </row>
    <row r="709" spans="1:7" s="73" customFormat="1" ht="31.5" x14ac:dyDescent="0.25">
      <c r="A709" s="68" t="s">
        <v>777</v>
      </c>
      <c r="B709" s="89" t="s">
        <v>779</v>
      </c>
      <c r="C709" s="41">
        <v>2018</v>
      </c>
      <c r="D709" s="46">
        <v>10</v>
      </c>
      <c r="E709" s="43">
        <v>360</v>
      </c>
      <c r="F709" s="44">
        <v>280</v>
      </c>
      <c r="G709" s="45">
        <v>974.84829999999999</v>
      </c>
    </row>
    <row r="710" spans="1:7" s="73" customFormat="1" hidden="1" x14ac:dyDescent="0.25">
      <c r="A710" s="68" t="s">
        <v>780</v>
      </c>
      <c r="B710" s="181" t="s">
        <v>7</v>
      </c>
      <c r="C710" s="129"/>
      <c r="D710" s="130"/>
      <c r="E710" s="131"/>
      <c r="F710" s="132"/>
      <c r="G710" s="133"/>
    </row>
    <row r="711" spans="1:7" s="73" customFormat="1" hidden="1" x14ac:dyDescent="0.25">
      <c r="A711" s="68" t="s">
        <v>781</v>
      </c>
      <c r="B711" s="181" t="s">
        <v>8</v>
      </c>
      <c r="C711" s="129"/>
      <c r="D711" s="130"/>
      <c r="E711" s="131"/>
      <c r="F711" s="132"/>
      <c r="G711" s="133"/>
    </row>
    <row r="712" spans="1:7" s="73" customFormat="1" hidden="1" x14ac:dyDescent="0.25">
      <c r="A712" s="68" t="s">
        <v>782</v>
      </c>
      <c r="B712" s="178" t="s">
        <v>783</v>
      </c>
      <c r="C712" s="129"/>
      <c r="D712" s="129"/>
      <c r="E712" s="130"/>
      <c r="F712" s="129"/>
      <c r="G712" s="129"/>
    </row>
    <row r="713" spans="1:7" s="73" customFormat="1" hidden="1" x14ac:dyDescent="0.25">
      <c r="A713" s="68" t="s">
        <v>784</v>
      </c>
      <c r="B713" s="90" t="s">
        <v>746</v>
      </c>
      <c r="C713" s="129"/>
      <c r="D713" s="129"/>
      <c r="E713" s="131"/>
      <c r="F713" s="132"/>
      <c r="G713" s="133"/>
    </row>
    <row r="714" spans="1:7" s="73" customFormat="1" hidden="1" x14ac:dyDescent="0.25">
      <c r="A714" s="68" t="s">
        <v>785</v>
      </c>
      <c r="B714" s="90" t="s">
        <v>748</v>
      </c>
      <c r="C714" s="129"/>
      <c r="D714" s="130"/>
      <c r="E714" s="131"/>
      <c r="F714" s="132"/>
      <c r="G714" s="133"/>
    </row>
    <row r="715" spans="1:7" s="73" customFormat="1" hidden="1" x14ac:dyDescent="0.25">
      <c r="A715" s="68" t="s">
        <v>786</v>
      </c>
      <c r="B715" s="90" t="s">
        <v>4</v>
      </c>
      <c r="C715" s="129"/>
      <c r="D715" s="130"/>
      <c r="E715" s="131"/>
      <c r="F715" s="132"/>
      <c r="G715" s="133"/>
    </row>
    <row r="716" spans="1:7" s="73" customFormat="1" hidden="1" x14ac:dyDescent="0.25">
      <c r="A716" s="68" t="s">
        <v>787</v>
      </c>
      <c r="B716" s="90" t="s">
        <v>3</v>
      </c>
      <c r="C716" s="129"/>
      <c r="D716" s="130"/>
      <c r="E716" s="131"/>
      <c r="F716" s="132"/>
      <c r="G716" s="133"/>
    </row>
    <row r="717" spans="1:7" s="73" customFormat="1" hidden="1" x14ac:dyDescent="0.25">
      <c r="A717" s="68" t="s">
        <v>788</v>
      </c>
      <c r="B717" s="90" t="s">
        <v>5</v>
      </c>
      <c r="C717" s="129"/>
      <c r="D717" s="130"/>
      <c r="E717" s="131"/>
      <c r="F717" s="132"/>
      <c r="G717" s="133"/>
    </row>
    <row r="718" spans="1:7" s="73" customFormat="1" hidden="1" x14ac:dyDescent="0.25">
      <c r="A718" s="68" t="s">
        <v>789</v>
      </c>
      <c r="B718" s="90" t="s">
        <v>6</v>
      </c>
      <c r="C718" s="129"/>
      <c r="D718" s="130"/>
      <c r="E718" s="131"/>
      <c r="F718" s="132"/>
      <c r="G718" s="133"/>
    </row>
    <row r="719" spans="1:7" s="73" customFormat="1" hidden="1" x14ac:dyDescent="0.25">
      <c r="A719" s="68" t="s">
        <v>790</v>
      </c>
      <c r="B719" s="90" t="s">
        <v>7</v>
      </c>
      <c r="C719" s="129"/>
      <c r="D719" s="130"/>
      <c r="E719" s="131"/>
      <c r="F719" s="132"/>
      <c r="G719" s="133"/>
    </row>
    <row r="720" spans="1:7" s="73" customFormat="1" hidden="1" x14ac:dyDescent="0.25">
      <c r="A720" s="68" t="s">
        <v>791</v>
      </c>
      <c r="B720" s="90" t="s">
        <v>1007</v>
      </c>
      <c r="C720" s="129"/>
      <c r="D720" s="130"/>
      <c r="E720" s="131"/>
      <c r="F720" s="132"/>
      <c r="G720" s="133"/>
    </row>
    <row r="721" spans="1:7" s="73" customFormat="1" hidden="1" x14ac:dyDescent="0.25">
      <c r="A721" s="68" t="s">
        <v>792</v>
      </c>
      <c r="B721" s="90" t="s">
        <v>756</v>
      </c>
      <c r="C721" s="129"/>
      <c r="D721" s="130"/>
      <c r="E721" s="131"/>
      <c r="F721" s="132"/>
      <c r="G721" s="133"/>
    </row>
    <row r="722" spans="1:7" s="73" customFormat="1" hidden="1" x14ac:dyDescent="0.25">
      <c r="A722" s="68" t="s">
        <v>793</v>
      </c>
      <c r="B722" s="90" t="s">
        <v>4</v>
      </c>
      <c r="C722" s="129"/>
      <c r="D722" s="130"/>
      <c r="E722" s="131"/>
      <c r="F722" s="132"/>
      <c r="G722" s="133"/>
    </row>
    <row r="723" spans="1:7" s="73" customFormat="1" hidden="1" x14ac:dyDescent="0.25">
      <c r="A723" s="68" t="s">
        <v>794</v>
      </c>
      <c r="B723" s="90" t="s">
        <v>3</v>
      </c>
      <c r="C723" s="129"/>
      <c r="D723" s="130"/>
      <c r="E723" s="131"/>
      <c r="F723" s="132"/>
      <c r="G723" s="133"/>
    </row>
    <row r="724" spans="1:7" s="73" customFormat="1" hidden="1" x14ac:dyDescent="0.25">
      <c r="A724" s="68" t="s">
        <v>795</v>
      </c>
      <c r="B724" s="90" t="s">
        <v>5</v>
      </c>
      <c r="C724" s="129"/>
      <c r="D724" s="130"/>
      <c r="E724" s="131"/>
      <c r="F724" s="132"/>
      <c r="G724" s="133"/>
    </row>
    <row r="725" spans="1:7" s="73" customFormat="1" hidden="1" x14ac:dyDescent="0.25">
      <c r="A725" s="68" t="s">
        <v>796</v>
      </c>
      <c r="B725" s="90" t="s">
        <v>6</v>
      </c>
      <c r="C725" s="129"/>
      <c r="D725" s="130"/>
      <c r="E725" s="131"/>
      <c r="F725" s="132"/>
      <c r="G725" s="133"/>
    </row>
    <row r="726" spans="1:7" s="73" customFormat="1" hidden="1" x14ac:dyDescent="0.25">
      <c r="A726" s="68" t="s">
        <v>797</v>
      </c>
      <c r="B726" s="90" t="s">
        <v>7</v>
      </c>
      <c r="C726" s="129"/>
      <c r="D726" s="130"/>
      <c r="E726" s="131"/>
      <c r="F726" s="132"/>
      <c r="G726" s="133"/>
    </row>
    <row r="727" spans="1:7" s="73" customFormat="1" hidden="1" x14ac:dyDescent="0.25">
      <c r="A727" s="68" t="s">
        <v>798</v>
      </c>
      <c r="B727" s="90" t="s">
        <v>1007</v>
      </c>
      <c r="C727" s="129"/>
      <c r="D727" s="130"/>
      <c r="E727" s="131"/>
      <c r="F727" s="132"/>
      <c r="G727" s="133"/>
    </row>
    <row r="728" spans="1:7" s="73" customFormat="1" hidden="1" x14ac:dyDescent="0.25">
      <c r="A728" s="68" t="s">
        <v>799</v>
      </c>
      <c r="B728" s="90" t="s">
        <v>764</v>
      </c>
      <c r="C728" s="129"/>
      <c r="D728" s="129"/>
      <c r="E728" s="131"/>
      <c r="F728" s="132"/>
      <c r="G728" s="133"/>
    </row>
    <row r="729" spans="1:7" s="73" customFormat="1" hidden="1" x14ac:dyDescent="0.25">
      <c r="A729" s="68" t="s">
        <v>800</v>
      </c>
      <c r="B729" s="90" t="s">
        <v>748</v>
      </c>
      <c r="C729" s="129"/>
      <c r="D729" s="130"/>
      <c r="E729" s="131"/>
      <c r="F729" s="132"/>
      <c r="G729" s="133"/>
    </row>
    <row r="730" spans="1:7" s="73" customFormat="1" hidden="1" x14ac:dyDescent="0.25">
      <c r="A730" s="68" t="s">
        <v>801</v>
      </c>
      <c r="B730" s="90" t="s">
        <v>4</v>
      </c>
      <c r="C730" s="129"/>
      <c r="D730" s="130"/>
      <c r="E730" s="131"/>
      <c r="F730" s="132"/>
      <c r="G730" s="133"/>
    </row>
    <row r="731" spans="1:7" s="73" customFormat="1" hidden="1" x14ac:dyDescent="0.25">
      <c r="A731" s="68" t="s">
        <v>802</v>
      </c>
      <c r="B731" s="90" t="s">
        <v>3</v>
      </c>
      <c r="C731" s="129"/>
      <c r="D731" s="130"/>
      <c r="E731" s="131"/>
      <c r="F731" s="132"/>
      <c r="G731" s="133"/>
    </row>
    <row r="732" spans="1:7" s="73" customFormat="1" hidden="1" x14ac:dyDescent="0.25">
      <c r="A732" s="68" t="s">
        <v>803</v>
      </c>
      <c r="B732" s="90" t="s">
        <v>5</v>
      </c>
      <c r="C732" s="129"/>
      <c r="D732" s="130"/>
      <c r="E732" s="131"/>
      <c r="F732" s="132"/>
      <c r="G732" s="133"/>
    </row>
    <row r="733" spans="1:7" s="73" customFormat="1" hidden="1" x14ac:dyDescent="0.25">
      <c r="A733" s="68" t="s">
        <v>804</v>
      </c>
      <c r="B733" s="90" t="s">
        <v>6</v>
      </c>
      <c r="C733" s="129"/>
      <c r="D733" s="130"/>
      <c r="E733" s="131"/>
      <c r="F733" s="132"/>
      <c r="G733" s="133"/>
    </row>
    <row r="734" spans="1:7" s="73" customFormat="1" hidden="1" x14ac:dyDescent="0.25">
      <c r="A734" s="68" t="s">
        <v>805</v>
      </c>
      <c r="B734" s="90" t="s">
        <v>7</v>
      </c>
      <c r="C734" s="129"/>
      <c r="D734" s="130"/>
      <c r="E734" s="131"/>
      <c r="F734" s="132"/>
      <c r="G734" s="133"/>
    </row>
    <row r="735" spans="1:7" s="73" customFormat="1" hidden="1" x14ac:dyDescent="0.25">
      <c r="A735" s="68" t="s">
        <v>806</v>
      </c>
      <c r="B735" s="90" t="s">
        <v>1007</v>
      </c>
      <c r="C735" s="129"/>
      <c r="D735" s="130"/>
      <c r="E735" s="131"/>
      <c r="F735" s="132"/>
      <c r="G735" s="133"/>
    </row>
    <row r="736" spans="1:7" s="73" customFormat="1" hidden="1" x14ac:dyDescent="0.25">
      <c r="A736" s="68" t="s">
        <v>807</v>
      </c>
      <c r="B736" s="90" t="s">
        <v>756</v>
      </c>
      <c r="C736" s="129"/>
      <c r="D736" s="130"/>
      <c r="E736" s="131"/>
      <c r="F736" s="132"/>
      <c r="G736" s="133"/>
    </row>
    <row r="737" spans="1:7" s="73" customFormat="1" hidden="1" x14ac:dyDescent="0.25">
      <c r="A737" s="68" t="s">
        <v>808</v>
      </c>
      <c r="B737" s="90" t="s">
        <v>4</v>
      </c>
      <c r="C737" s="129"/>
      <c r="D737" s="130"/>
      <c r="E737" s="131"/>
      <c r="F737" s="132"/>
      <c r="G737" s="133"/>
    </row>
    <row r="738" spans="1:7" s="73" customFormat="1" hidden="1" x14ac:dyDescent="0.25">
      <c r="A738" s="68" t="s">
        <v>809</v>
      </c>
      <c r="B738" s="90" t="s">
        <v>3</v>
      </c>
      <c r="C738" s="129"/>
      <c r="D738" s="130"/>
      <c r="E738" s="131"/>
      <c r="F738" s="132"/>
      <c r="G738" s="133"/>
    </row>
    <row r="739" spans="1:7" s="73" customFormat="1" hidden="1" x14ac:dyDescent="0.25">
      <c r="A739" s="68" t="s">
        <v>810</v>
      </c>
      <c r="B739" s="90" t="s">
        <v>5</v>
      </c>
      <c r="C739" s="129"/>
      <c r="D739" s="130"/>
      <c r="E739" s="131"/>
      <c r="F739" s="132"/>
      <c r="G739" s="133"/>
    </row>
    <row r="740" spans="1:7" s="73" customFormat="1" hidden="1" x14ac:dyDescent="0.25">
      <c r="A740" s="68" t="s">
        <v>811</v>
      </c>
      <c r="B740" s="90" t="s">
        <v>6</v>
      </c>
      <c r="C740" s="129"/>
      <c r="D740" s="130"/>
      <c r="E740" s="131"/>
      <c r="F740" s="132"/>
      <c r="G740" s="133"/>
    </row>
    <row r="741" spans="1:7" s="73" customFormat="1" hidden="1" x14ac:dyDescent="0.25">
      <c r="A741" s="68" t="s">
        <v>812</v>
      </c>
      <c r="B741" s="90" t="s">
        <v>7</v>
      </c>
      <c r="C741" s="129"/>
      <c r="D741" s="130"/>
      <c r="E741" s="131"/>
      <c r="F741" s="132"/>
      <c r="G741" s="133"/>
    </row>
    <row r="742" spans="1:7" s="73" customFormat="1" hidden="1" x14ac:dyDescent="0.25">
      <c r="A742" s="68" t="s">
        <v>813</v>
      </c>
      <c r="B742" s="90" t="s">
        <v>1007</v>
      </c>
      <c r="C742" s="129"/>
      <c r="D742" s="130"/>
      <c r="E742" s="131"/>
      <c r="F742" s="132"/>
      <c r="G742" s="133"/>
    </row>
    <row r="743" spans="1:7" s="73" customFormat="1" hidden="1" x14ac:dyDescent="0.25">
      <c r="A743" s="68" t="s">
        <v>814</v>
      </c>
      <c r="B743" s="178" t="s">
        <v>815</v>
      </c>
      <c r="C743" s="129"/>
      <c r="D743" s="129"/>
      <c r="E743" s="130"/>
      <c r="F743" s="129"/>
      <c r="G743" s="129"/>
    </row>
    <row r="744" spans="1:7" s="73" customFormat="1" hidden="1" x14ac:dyDescent="0.25">
      <c r="A744" s="68" t="s">
        <v>816</v>
      </c>
      <c r="B744" s="90" t="s">
        <v>746</v>
      </c>
      <c r="C744" s="129"/>
      <c r="D744" s="129"/>
      <c r="E744" s="131"/>
      <c r="F744" s="132"/>
      <c r="G744" s="133"/>
    </row>
    <row r="745" spans="1:7" s="73" customFormat="1" hidden="1" x14ac:dyDescent="0.25">
      <c r="A745" s="68" t="s">
        <v>817</v>
      </c>
      <c r="B745" s="90" t="s">
        <v>748</v>
      </c>
      <c r="C745" s="129"/>
      <c r="D745" s="130"/>
      <c r="E745" s="131"/>
      <c r="F745" s="132"/>
      <c r="G745" s="133"/>
    </row>
    <row r="746" spans="1:7" s="73" customFormat="1" hidden="1" x14ac:dyDescent="0.25">
      <c r="A746" s="68" t="s">
        <v>818</v>
      </c>
      <c r="B746" s="90" t="s">
        <v>4</v>
      </c>
      <c r="C746" s="129"/>
      <c r="D746" s="130"/>
      <c r="E746" s="131"/>
      <c r="F746" s="132"/>
      <c r="G746" s="133"/>
    </row>
    <row r="747" spans="1:7" s="73" customFormat="1" hidden="1" x14ac:dyDescent="0.25">
      <c r="A747" s="68" t="s">
        <v>819</v>
      </c>
      <c r="B747" s="90" t="s">
        <v>3</v>
      </c>
      <c r="C747" s="129"/>
      <c r="D747" s="130"/>
      <c r="E747" s="131"/>
      <c r="F747" s="132"/>
      <c r="G747" s="133"/>
    </row>
    <row r="748" spans="1:7" s="73" customFormat="1" hidden="1" x14ac:dyDescent="0.25">
      <c r="A748" s="68" t="s">
        <v>820</v>
      </c>
      <c r="B748" s="90" t="s">
        <v>5</v>
      </c>
      <c r="C748" s="129"/>
      <c r="D748" s="130"/>
      <c r="E748" s="131"/>
      <c r="F748" s="132"/>
      <c r="G748" s="133"/>
    </row>
    <row r="749" spans="1:7" s="73" customFormat="1" hidden="1" x14ac:dyDescent="0.25">
      <c r="A749" s="68" t="s">
        <v>821</v>
      </c>
      <c r="B749" s="90" t="s">
        <v>6</v>
      </c>
      <c r="C749" s="129"/>
      <c r="D749" s="130"/>
      <c r="E749" s="131"/>
      <c r="F749" s="132"/>
      <c r="G749" s="133"/>
    </row>
    <row r="750" spans="1:7" s="73" customFormat="1" hidden="1" x14ac:dyDescent="0.25">
      <c r="A750" s="68" t="s">
        <v>822</v>
      </c>
      <c r="B750" s="90" t="s">
        <v>7</v>
      </c>
      <c r="C750" s="129"/>
      <c r="D750" s="130"/>
      <c r="E750" s="131"/>
      <c r="F750" s="132"/>
      <c r="G750" s="133"/>
    </row>
    <row r="751" spans="1:7" s="73" customFormat="1" hidden="1" x14ac:dyDescent="0.25">
      <c r="A751" s="68" t="s">
        <v>823</v>
      </c>
      <c r="B751" s="90" t="s">
        <v>1007</v>
      </c>
      <c r="C751" s="129"/>
      <c r="D751" s="130"/>
      <c r="E751" s="131"/>
      <c r="F751" s="132"/>
      <c r="G751" s="133"/>
    </row>
    <row r="752" spans="1:7" s="73" customFormat="1" hidden="1" x14ac:dyDescent="0.25">
      <c r="A752" s="68" t="s">
        <v>824</v>
      </c>
      <c r="B752" s="90" t="s">
        <v>756</v>
      </c>
      <c r="C752" s="129"/>
      <c r="D752" s="130"/>
      <c r="E752" s="131"/>
      <c r="F752" s="132"/>
      <c r="G752" s="133"/>
    </row>
    <row r="753" spans="1:7" s="73" customFormat="1" hidden="1" x14ac:dyDescent="0.25">
      <c r="A753" s="68" t="s">
        <v>825</v>
      </c>
      <c r="B753" s="90" t="s">
        <v>4</v>
      </c>
      <c r="C753" s="129"/>
      <c r="D753" s="130"/>
      <c r="E753" s="131"/>
      <c r="F753" s="132"/>
      <c r="G753" s="133"/>
    </row>
    <row r="754" spans="1:7" s="73" customFormat="1" hidden="1" x14ac:dyDescent="0.25">
      <c r="A754" s="68" t="s">
        <v>826</v>
      </c>
      <c r="B754" s="90" t="s">
        <v>3</v>
      </c>
      <c r="C754" s="129"/>
      <c r="D754" s="130"/>
      <c r="E754" s="131"/>
      <c r="F754" s="132"/>
      <c r="G754" s="133"/>
    </row>
    <row r="755" spans="1:7" s="73" customFormat="1" hidden="1" x14ac:dyDescent="0.25">
      <c r="A755" s="68" t="s">
        <v>827</v>
      </c>
      <c r="B755" s="90" t="s">
        <v>5</v>
      </c>
      <c r="C755" s="129"/>
      <c r="D755" s="130"/>
      <c r="E755" s="131"/>
      <c r="F755" s="132"/>
      <c r="G755" s="133"/>
    </row>
    <row r="756" spans="1:7" s="73" customFormat="1" hidden="1" x14ac:dyDescent="0.25">
      <c r="A756" s="68" t="s">
        <v>828</v>
      </c>
      <c r="B756" s="90" t="s">
        <v>6</v>
      </c>
      <c r="C756" s="129"/>
      <c r="D756" s="130"/>
      <c r="E756" s="131"/>
      <c r="F756" s="132"/>
      <c r="G756" s="133"/>
    </row>
    <row r="757" spans="1:7" s="73" customFormat="1" hidden="1" x14ac:dyDescent="0.25">
      <c r="A757" s="68" t="s">
        <v>829</v>
      </c>
      <c r="B757" s="90" t="s">
        <v>7</v>
      </c>
      <c r="C757" s="129"/>
      <c r="D757" s="130"/>
      <c r="E757" s="131"/>
      <c r="F757" s="132"/>
      <c r="G757" s="133"/>
    </row>
    <row r="758" spans="1:7" s="73" customFormat="1" hidden="1" x14ac:dyDescent="0.25">
      <c r="A758" s="68" t="s">
        <v>830</v>
      </c>
      <c r="B758" s="90" t="s">
        <v>1007</v>
      </c>
      <c r="C758" s="129"/>
      <c r="D758" s="130"/>
      <c r="E758" s="131"/>
      <c r="F758" s="132"/>
      <c r="G758" s="133"/>
    </row>
    <row r="759" spans="1:7" s="73" customFormat="1" hidden="1" x14ac:dyDescent="0.25">
      <c r="A759" s="68" t="s">
        <v>831</v>
      </c>
      <c r="B759" s="90" t="s">
        <v>764</v>
      </c>
      <c r="C759" s="129"/>
      <c r="D759" s="129"/>
      <c r="E759" s="131"/>
      <c r="F759" s="132"/>
      <c r="G759" s="133"/>
    </row>
    <row r="760" spans="1:7" s="73" customFormat="1" hidden="1" x14ac:dyDescent="0.25">
      <c r="A760" s="68" t="s">
        <v>832</v>
      </c>
      <c r="B760" s="90" t="s">
        <v>748</v>
      </c>
      <c r="C760" s="129"/>
      <c r="D760" s="130"/>
      <c r="E760" s="131"/>
      <c r="F760" s="132"/>
      <c r="G760" s="133"/>
    </row>
    <row r="761" spans="1:7" s="73" customFormat="1" hidden="1" x14ac:dyDescent="0.25">
      <c r="A761" s="68" t="s">
        <v>833</v>
      </c>
      <c r="B761" s="90" t="s">
        <v>4</v>
      </c>
      <c r="C761" s="129"/>
      <c r="D761" s="130"/>
      <c r="E761" s="131"/>
      <c r="F761" s="132"/>
      <c r="G761" s="133"/>
    </row>
    <row r="762" spans="1:7" s="73" customFormat="1" hidden="1" x14ac:dyDescent="0.25">
      <c r="A762" s="68" t="s">
        <v>834</v>
      </c>
      <c r="B762" s="90" t="s">
        <v>3</v>
      </c>
      <c r="C762" s="129"/>
      <c r="D762" s="130"/>
      <c r="E762" s="131"/>
      <c r="F762" s="132"/>
      <c r="G762" s="133"/>
    </row>
    <row r="763" spans="1:7" s="73" customFormat="1" hidden="1" x14ac:dyDescent="0.25">
      <c r="A763" s="68" t="s">
        <v>835</v>
      </c>
      <c r="B763" s="90" t="s">
        <v>5</v>
      </c>
      <c r="C763" s="129"/>
      <c r="D763" s="130"/>
      <c r="E763" s="131"/>
      <c r="F763" s="132"/>
      <c r="G763" s="133"/>
    </row>
    <row r="764" spans="1:7" s="73" customFormat="1" hidden="1" x14ac:dyDescent="0.25">
      <c r="A764" s="68" t="s">
        <v>836</v>
      </c>
      <c r="B764" s="90" t="s">
        <v>6</v>
      </c>
      <c r="C764" s="129"/>
      <c r="D764" s="130"/>
      <c r="E764" s="131"/>
      <c r="F764" s="132"/>
      <c r="G764" s="133"/>
    </row>
    <row r="765" spans="1:7" s="73" customFormat="1" hidden="1" x14ac:dyDescent="0.25">
      <c r="A765" s="68" t="s">
        <v>837</v>
      </c>
      <c r="B765" s="90" t="s">
        <v>7</v>
      </c>
      <c r="C765" s="129"/>
      <c r="D765" s="130"/>
      <c r="E765" s="131"/>
      <c r="F765" s="132"/>
      <c r="G765" s="133"/>
    </row>
    <row r="766" spans="1:7" s="73" customFormat="1" hidden="1" x14ac:dyDescent="0.25">
      <c r="A766" s="68" t="s">
        <v>838</v>
      </c>
      <c r="B766" s="90" t="s">
        <v>1007</v>
      </c>
      <c r="C766" s="129"/>
      <c r="D766" s="130"/>
      <c r="E766" s="131"/>
      <c r="F766" s="132"/>
      <c r="G766" s="133"/>
    </row>
    <row r="767" spans="1:7" s="73" customFormat="1" hidden="1" x14ac:dyDescent="0.25">
      <c r="A767" s="68" t="s">
        <v>839</v>
      </c>
      <c r="B767" s="90" t="s">
        <v>756</v>
      </c>
      <c r="C767" s="129"/>
      <c r="D767" s="130"/>
      <c r="E767" s="131"/>
      <c r="F767" s="132"/>
      <c r="G767" s="133"/>
    </row>
    <row r="768" spans="1:7" hidden="1" x14ac:dyDescent="0.25">
      <c r="A768" s="68" t="s">
        <v>840</v>
      </c>
      <c r="B768" s="90" t="s">
        <v>4</v>
      </c>
      <c r="C768" s="129"/>
      <c r="D768" s="130"/>
      <c r="E768" s="131"/>
      <c r="F768" s="132"/>
      <c r="G768" s="133"/>
    </row>
    <row r="769" spans="1:7" hidden="1" x14ac:dyDescent="0.25">
      <c r="A769" s="68" t="s">
        <v>841</v>
      </c>
      <c r="B769" s="90" t="s">
        <v>3</v>
      </c>
      <c r="C769" s="129"/>
      <c r="D769" s="130"/>
      <c r="E769" s="131"/>
      <c r="F769" s="132"/>
      <c r="G769" s="133"/>
    </row>
    <row r="770" spans="1:7" hidden="1" x14ac:dyDescent="0.25">
      <c r="A770" s="68" t="s">
        <v>842</v>
      </c>
      <c r="B770" s="90" t="s">
        <v>5</v>
      </c>
      <c r="C770" s="129"/>
      <c r="D770" s="130"/>
      <c r="E770" s="131"/>
      <c r="F770" s="132"/>
      <c r="G770" s="133"/>
    </row>
    <row r="771" spans="1:7" hidden="1" x14ac:dyDescent="0.25">
      <c r="A771" s="68" t="s">
        <v>843</v>
      </c>
      <c r="B771" s="90" t="s">
        <v>6</v>
      </c>
      <c r="C771" s="129"/>
      <c r="D771" s="130"/>
      <c r="E771" s="131"/>
      <c r="F771" s="132"/>
      <c r="G771" s="133"/>
    </row>
    <row r="772" spans="1:7" hidden="1" x14ac:dyDescent="0.25">
      <c r="A772" s="68" t="s">
        <v>844</v>
      </c>
      <c r="B772" s="90" t="s">
        <v>7</v>
      </c>
      <c r="C772" s="129"/>
      <c r="D772" s="130"/>
      <c r="E772" s="131"/>
      <c r="F772" s="132"/>
      <c r="G772" s="133"/>
    </row>
    <row r="773" spans="1:7" hidden="1" x14ac:dyDescent="0.25">
      <c r="A773" s="68" t="s">
        <v>845</v>
      </c>
      <c r="B773" s="90" t="s">
        <v>1007</v>
      </c>
      <c r="C773" s="129"/>
      <c r="D773" s="130"/>
      <c r="E773" s="131"/>
      <c r="F773" s="132"/>
      <c r="G773" s="133"/>
    </row>
    <row r="774" spans="1:7" hidden="1" x14ac:dyDescent="0.25">
      <c r="A774" s="68" t="s">
        <v>846</v>
      </c>
      <c r="B774" s="178" t="s">
        <v>847</v>
      </c>
      <c r="C774" s="129"/>
      <c r="D774" s="129"/>
      <c r="E774" s="130"/>
      <c r="F774" s="129"/>
      <c r="G774" s="129"/>
    </row>
    <row r="775" spans="1:7" hidden="1" x14ac:dyDescent="0.25">
      <c r="A775" s="68" t="s">
        <v>848</v>
      </c>
      <c r="B775" s="90" t="s">
        <v>746</v>
      </c>
      <c r="C775" s="129"/>
      <c r="D775" s="129"/>
      <c r="E775" s="131"/>
      <c r="F775" s="132"/>
      <c r="G775" s="133"/>
    </row>
    <row r="776" spans="1:7" hidden="1" x14ac:dyDescent="0.25">
      <c r="A776" s="68" t="s">
        <v>849</v>
      </c>
      <c r="B776" s="185" t="s">
        <v>748</v>
      </c>
      <c r="C776" s="129"/>
      <c r="D776" s="130"/>
      <c r="E776" s="131"/>
      <c r="F776" s="132"/>
      <c r="G776" s="133"/>
    </row>
    <row r="777" spans="1:7" hidden="1" x14ac:dyDescent="0.25">
      <c r="A777" s="68" t="s">
        <v>850</v>
      </c>
      <c r="B777" s="90" t="s">
        <v>4</v>
      </c>
      <c r="C777" s="129"/>
      <c r="D777" s="130"/>
      <c r="E777" s="131"/>
      <c r="F777" s="132"/>
      <c r="G777" s="133"/>
    </row>
    <row r="778" spans="1:7" hidden="1" x14ac:dyDescent="0.25">
      <c r="A778" s="68" t="s">
        <v>851</v>
      </c>
      <c r="B778" s="90" t="s">
        <v>3</v>
      </c>
      <c r="C778" s="129"/>
      <c r="D778" s="130"/>
      <c r="E778" s="131"/>
      <c r="F778" s="132"/>
      <c r="G778" s="133"/>
    </row>
    <row r="779" spans="1:7" hidden="1" x14ac:dyDescent="0.25">
      <c r="A779" s="68" t="s">
        <v>852</v>
      </c>
      <c r="B779" s="90" t="s">
        <v>5</v>
      </c>
      <c r="C779" s="129"/>
      <c r="D779" s="130"/>
      <c r="E779" s="131"/>
      <c r="F779" s="132"/>
      <c r="G779" s="133"/>
    </row>
    <row r="780" spans="1:7" hidden="1" x14ac:dyDescent="0.25">
      <c r="A780" s="68" t="s">
        <v>853</v>
      </c>
      <c r="B780" s="90" t="s">
        <v>6</v>
      </c>
      <c r="C780" s="129"/>
      <c r="D780" s="130"/>
      <c r="E780" s="131"/>
      <c r="F780" s="132"/>
      <c r="G780" s="133"/>
    </row>
    <row r="781" spans="1:7" hidden="1" x14ac:dyDescent="0.25">
      <c r="A781" s="68" t="s">
        <v>854</v>
      </c>
      <c r="B781" s="90" t="s">
        <v>7</v>
      </c>
      <c r="C781" s="129"/>
      <c r="D781" s="130"/>
      <c r="E781" s="131"/>
      <c r="F781" s="132"/>
      <c r="G781" s="133"/>
    </row>
    <row r="782" spans="1:7" hidden="1" x14ac:dyDescent="0.25">
      <c r="A782" s="68" t="s">
        <v>855</v>
      </c>
      <c r="B782" s="90" t="s">
        <v>1007</v>
      </c>
      <c r="C782" s="129"/>
      <c r="D782" s="130"/>
      <c r="E782" s="131"/>
      <c r="F782" s="132"/>
      <c r="G782" s="133"/>
    </row>
    <row r="783" spans="1:7" hidden="1" x14ac:dyDescent="0.25">
      <c r="A783" s="68" t="s">
        <v>856</v>
      </c>
      <c r="B783" s="185" t="s">
        <v>756</v>
      </c>
      <c r="C783" s="129"/>
      <c r="D783" s="130"/>
      <c r="E783" s="131"/>
      <c r="F783" s="132"/>
      <c r="G783" s="133"/>
    </row>
    <row r="784" spans="1:7" hidden="1" x14ac:dyDescent="0.25">
      <c r="A784" s="68" t="s">
        <v>857</v>
      </c>
      <c r="B784" s="90" t="s">
        <v>4</v>
      </c>
      <c r="C784" s="129"/>
      <c r="D784" s="130"/>
      <c r="E784" s="131"/>
      <c r="F784" s="132"/>
      <c r="G784" s="133"/>
    </row>
    <row r="785" spans="1:7" hidden="1" x14ac:dyDescent="0.25">
      <c r="A785" s="68" t="s">
        <v>858</v>
      </c>
      <c r="B785" s="90" t="s">
        <v>3</v>
      </c>
      <c r="C785" s="129"/>
      <c r="D785" s="130"/>
      <c r="E785" s="131"/>
      <c r="F785" s="132"/>
      <c r="G785" s="133"/>
    </row>
    <row r="786" spans="1:7" hidden="1" x14ac:dyDescent="0.25">
      <c r="A786" s="68" t="s">
        <v>859</v>
      </c>
      <c r="B786" s="90" t="s">
        <v>5</v>
      </c>
      <c r="C786" s="129"/>
      <c r="D786" s="130"/>
      <c r="E786" s="131"/>
      <c r="F786" s="132"/>
      <c r="G786" s="133"/>
    </row>
    <row r="787" spans="1:7" hidden="1" x14ac:dyDescent="0.25">
      <c r="A787" s="68" t="s">
        <v>860</v>
      </c>
      <c r="B787" s="90" t="s">
        <v>6</v>
      </c>
      <c r="C787" s="129"/>
      <c r="D787" s="130"/>
      <c r="E787" s="131"/>
      <c r="F787" s="132"/>
      <c r="G787" s="133"/>
    </row>
    <row r="788" spans="1:7" hidden="1" x14ac:dyDescent="0.25">
      <c r="A788" s="68" t="s">
        <v>861</v>
      </c>
      <c r="B788" s="90" t="s">
        <v>7</v>
      </c>
      <c r="C788" s="129"/>
      <c r="D788" s="130"/>
      <c r="E788" s="131"/>
      <c r="F788" s="132"/>
      <c r="G788" s="133"/>
    </row>
    <row r="789" spans="1:7" hidden="1" x14ac:dyDescent="0.25">
      <c r="A789" s="68" t="s">
        <v>862</v>
      </c>
      <c r="B789" s="90" t="s">
        <v>1007</v>
      </c>
      <c r="C789" s="129"/>
      <c r="D789" s="130"/>
      <c r="E789" s="131"/>
      <c r="F789" s="132"/>
      <c r="G789" s="133"/>
    </row>
    <row r="790" spans="1:7" hidden="1" x14ac:dyDescent="0.25">
      <c r="A790" s="68" t="s">
        <v>863</v>
      </c>
      <c r="B790" s="90" t="s">
        <v>764</v>
      </c>
      <c r="C790" s="129"/>
      <c r="D790" s="129"/>
      <c r="E790" s="131"/>
      <c r="F790" s="132"/>
      <c r="G790" s="133"/>
    </row>
    <row r="791" spans="1:7" hidden="1" x14ac:dyDescent="0.25">
      <c r="A791" s="68" t="s">
        <v>864</v>
      </c>
      <c r="B791" s="185" t="s">
        <v>748</v>
      </c>
      <c r="C791" s="129"/>
      <c r="D791" s="130"/>
      <c r="E791" s="131"/>
      <c r="F791" s="132"/>
      <c r="G791" s="133"/>
    </row>
    <row r="792" spans="1:7" hidden="1" x14ac:dyDescent="0.25">
      <c r="A792" s="68" t="s">
        <v>865</v>
      </c>
      <c r="B792" s="90" t="s">
        <v>4</v>
      </c>
      <c r="C792" s="129"/>
      <c r="D792" s="130"/>
      <c r="E792" s="131"/>
      <c r="F792" s="132"/>
      <c r="G792" s="133"/>
    </row>
    <row r="793" spans="1:7" hidden="1" x14ac:dyDescent="0.25">
      <c r="A793" s="68" t="s">
        <v>866</v>
      </c>
      <c r="B793" s="90" t="s">
        <v>3</v>
      </c>
      <c r="C793" s="129"/>
      <c r="D793" s="130"/>
      <c r="E793" s="131"/>
      <c r="F793" s="132"/>
      <c r="G793" s="133"/>
    </row>
    <row r="794" spans="1:7" hidden="1" x14ac:dyDescent="0.25">
      <c r="A794" s="68" t="s">
        <v>867</v>
      </c>
      <c r="B794" s="90" t="s">
        <v>5</v>
      </c>
      <c r="C794" s="129"/>
      <c r="D794" s="130"/>
      <c r="E794" s="131"/>
      <c r="F794" s="132"/>
      <c r="G794" s="133"/>
    </row>
    <row r="795" spans="1:7" hidden="1" x14ac:dyDescent="0.25">
      <c r="A795" s="68" t="s">
        <v>868</v>
      </c>
      <c r="B795" s="90" t="s">
        <v>6</v>
      </c>
      <c r="C795" s="129"/>
      <c r="D795" s="130"/>
      <c r="E795" s="131"/>
      <c r="F795" s="132"/>
      <c r="G795" s="133"/>
    </row>
    <row r="796" spans="1:7" hidden="1" x14ac:dyDescent="0.25">
      <c r="A796" s="68" t="s">
        <v>869</v>
      </c>
      <c r="B796" s="90" t="s">
        <v>7</v>
      </c>
      <c r="C796" s="129"/>
      <c r="D796" s="130"/>
      <c r="E796" s="131"/>
      <c r="F796" s="132"/>
      <c r="G796" s="133"/>
    </row>
    <row r="797" spans="1:7" hidden="1" x14ac:dyDescent="0.25">
      <c r="A797" s="68" t="s">
        <v>870</v>
      </c>
      <c r="B797" s="90" t="s">
        <v>1007</v>
      </c>
      <c r="C797" s="129"/>
      <c r="D797" s="130"/>
      <c r="E797" s="131"/>
      <c r="F797" s="132"/>
      <c r="G797" s="133"/>
    </row>
    <row r="798" spans="1:7" hidden="1" x14ac:dyDescent="0.25">
      <c r="A798" s="68" t="s">
        <v>871</v>
      </c>
      <c r="B798" s="185" t="s">
        <v>756</v>
      </c>
      <c r="C798" s="129"/>
      <c r="D798" s="130"/>
      <c r="E798" s="131"/>
      <c r="F798" s="132"/>
      <c r="G798" s="133"/>
    </row>
    <row r="799" spans="1:7" hidden="1" x14ac:dyDescent="0.25">
      <c r="A799" s="68" t="s">
        <v>872</v>
      </c>
      <c r="B799" s="90" t="s">
        <v>4</v>
      </c>
      <c r="C799" s="129"/>
      <c r="D799" s="130"/>
      <c r="E799" s="131"/>
      <c r="F799" s="132"/>
      <c r="G799" s="133"/>
    </row>
    <row r="800" spans="1:7" hidden="1" x14ac:dyDescent="0.25">
      <c r="A800" s="68" t="s">
        <v>873</v>
      </c>
      <c r="B800" s="90" t="s">
        <v>3</v>
      </c>
      <c r="C800" s="129"/>
      <c r="D800" s="130"/>
      <c r="E800" s="131"/>
      <c r="F800" s="132"/>
      <c r="G800" s="133"/>
    </row>
    <row r="801" spans="1:7" hidden="1" x14ac:dyDescent="0.25">
      <c r="A801" s="68" t="s">
        <v>874</v>
      </c>
      <c r="B801" s="90" t="s">
        <v>5</v>
      </c>
      <c r="C801" s="129"/>
      <c r="D801" s="130"/>
      <c r="E801" s="131"/>
      <c r="F801" s="132"/>
      <c r="G801" s="133"/>
    </row>
    <row r="802" spans="1:7" hidden="1" x14ac:dyDescent="0.25">
      <c r="A802" s="68" t="s">
        <v>875</v>
      </c>
      <c r="B802" s="90" t="s">
        <v>6</v>
      </c>
      <c r="C802" s="129"/>
      <c r="D802" s="130"/>
      <c r="E802" s="131"/>
      <c r="F802" s="132"/>
      <c r="G802" s="133"/>
    </row>
    <row r="803" spans="1:7" hidden="1" x14ac:dyDescent="0.25">
      <c r="A803" s="68" t="s">
        <v>876</v>
      </c>
      <c r="B803" s="90" t="s">
        <v>7</v>
      </c>
      <c r="C803" s="129"/>
      <c r="D803" s="130"/>
      <c r="E803" s="131"/>
      <c r="F803" s="132"/>
      <c r="G803" s="133"/>
    </row>
    <row r="804" spans="1:7" hidden="1" x14ac:dyDescent="0.25">
      <c r="A804" s="68" t="s">
        <v>877</v>
      </c>
      <c r="B804" s="90" t="s">
        <v>1007</v>
      </c>
      <c r="C804" s="129"/>
      <c r="D804" s="130"/>
      <c r="E804" s="131"/>
      <c r="F804" s="132"/>
      <c r="G804" s="133"/>
    </row>
    <row r="805" spans="1:7" hidden="1" x14ac:dyDescent="0.25">
      <c r="A805" s="68" t="s">
        <v>878</v>
      </c>
      <c r="B805" s="178" t="s">
        <v>879</v>
      </c>
      <c r="C805" s="129"/>
      <c r="D805" s="129"/>
      <c r="E805" s="130"/>
      <c r="F805" s="129"/>
      <c r="G805" s="129"/>
    </row>
    <row r="806" spans="1:7" hidden="1" x14ac:dyDescent="0.25">
      <c r="A806" s="68" t="s">
        <v>880</v>
      </c>
      <c r="B806" s="90" t="s">
        <v>746</v>
      </c>
      <c r="C806" s="129"/>
      <c r="D806" s="129"/>
      <c r="E806" s="131"/>
      <c r="F806" s="132"/>
      <c r="G806" s="133"/>
    </row>
    <row r="807" spans="1:7" hidden="1" x14ac:dyDescent="0.25">
      <c r="A807" s="68" t="s">
        <v>881</v>
      </c>
      <c r="B807" s="185" t="s">
        <v>748</v>
      </c>
      <c r="C807" s="129"/>
      <c r="D807" s="130"/>
      <c r="E807" s="131"/>
      <c r="F807" s="132"/>
      <c r="G807" s="133"/>
    </row>
    <row r="808" spans="1:7" hidden="1" x14ac:dyDescent="0.25">
      <c r="A808" s="68" t="s">
        <v>882</v>
      </c>
      <c r="B808" s="90" t="s">
        <v>4</v>
      </c>
      <c r="C808" s="129"/>
      <c r="D808" s="130"/>
      <c r="E808" s="131"/>
      <c r="F808" s="132"/>
      <c r="G808" s="133"/>
    </row>
    <row r="809" spans="1:7" hidden="1" x14ac:dyDescent="0.25">
      <c r="A809" s="68" t="s">
        <v>883</v>
      </c>
      <c r="B809" s="90" t="s">
        <v>3</v>
      </c>
      <c r="C809" s="129"/>
      <c r="D809" s="130"/>
      <c r="E809" s="131"/>
      <c r="F809" s="132"/>
      <c r="G809" s="133"/>
    </row>
    <row r="810" spans="1:7" hidden="1" x14ac:dyDescent="0.25">
      <c r="A810" s="68" t="s">
        <v>884</v>
      </c>
      <c r="B810" s="90" t="s">
        <v>5</v>
      </c>
      <c r="C810" s="129"/>
      <c r="D810" s="130"/>
      <c r="E810" s="131"/>
      <c r="F810" s="132"/>
      <c r="G810" s="133"/>
    </row>
    <row r="811" spans="1:7" hidden="1" x14ac:dyDescent="0.25">
      <c r="A811" s="68" t="s">
        <v>885</v>
      </c>
      <c r="B811" s="90" t="s">
        <v>6</v>
      </c>
      <c r="C811" s="129"/>
      <c r="D811" s="130"/>
      <c r="E811" s="131"/>
      <c r="F811" s="132"/>
      <c r="G811" s="133"/>
    </row>
    <row r="812" spans="1:7" hidden="1" x14ac:dyDescent="0.25">
      <c r="A812" s="68" t="s">
        <v>886</v>
      </c>
      <c r="B812" s="90" t="s">
        <v>7</v>
      </c>
      <c r="C812" s="129"/>
      <c r="D812" s="130"/>
      <c r="E812" s="131"/>
      <c r="F812" s="132"/>
      <c r="G812" s="133"/>
    </row>
    <row r="813" spans="1:7" hidden="1" x14ac:dyDescent="0.25">
      <c r="A813" s="68" t="s">
        <v>887</v>
      </c>
      <c r="B813" s="90" t="s">
        <v>1007</v>
      </c>
      <c r="C813" s="129"/>
      <c r="D813" s="130"/>
      <c r="E813" s="131"/>
      <c r="F813" s="132"/>
      <c r="G813" s="133"/>
    </row>
    <row r="814" spans="1:7" hidden="1" x14ac:dyDescent="0.25">
      <c r="A814" s="68" t="s">
        <v>888</v>
      </c>
      <c r="B814" s="185" t="s">
        <v>756</v>
      </c>
      <c r="C814" s="129"/>
      <c r="D814" s="130"/>
      <c r="E814" s="131"/>
      <c r="F814" s="132"/>
      <c r="G814" s="133"/>
    </row>
    <row r="815" spans="1:7" hidden="1" x14ac:dyDescent="0.25">
      <c r="A815" s="68" t="s">
        <v>889</v>
      </c>
      <c r="B815" s="90" t="s">
        <v>4</v>
      </c>
      <c r="C815" s="129"/>
      <c r="D815" s="130"/>
      <c r="E815" s="131"/>
      <c r="F815" s="132"/>
      <c r="G815" s="133"/>
    </row>
    <row r="816" spans="1:7" hidden="1" x14ac:dyDescent="0.25">
      <c r="A816" s="68" t="s">
        <v>890</v>
      </c>
      <c r="B816" s="90" t="s">
        <v>3</v>
      </c>
      <c r="C816" s="129"/>
      <c r="D816" s="130"/>
      <c r="E816" s="131"/>
      <c r="F816" s="132"/>
      <c r="G816" s="133"/>
    </row>
    <row r="817" spans="1:7" hidden="1" x14ac:dyDescent="0.25">
      <c r="A817" s="68" t="s">
        <v>891</v>
      </c>
      <c r="B817" s="90" t="s">
        <v>5</v>
      </c>
      <c r="C817" s="129"/>
      <c r="D817" s="130"/>
      <c r="E817" s="131"/>
      <c r="F817" s="132"/>
      <c r="G817" s="133"/>
    </row>
    <row r="818" spans="1:7" hidden="1" x14ac:dyDescent="0.25">
      <c r="A818" s="68" t="s">
        <v>892</v>
      </c>
      <c r="B818" s="90" t="s">
        <v>6</v>
      </c>
      <c r="C818" s="129"/>
      <c r="D818" s="130"/>
      <c r="E818" s="131"/>
      <c r="F818" s="132"/>
      <c r="G818" s="133"/>
    </row>
    <row r="819" spans="1:7" hidden="1" x14ac:dyDescent="0.25">
      <c r="A819" s="68" t="s">
        <v>893</v>
      </c>
      <c r="B819" s="90" t="s">
        <v>7</v>
      </c>
      <c r="C819" s="129"/>
      <c r="D819" s="130"/>
      <c r="E819" s="131"/>
      <c r="F819" s="132"/>
      <c r="G819" s="133"/>
    </row>
    <row r="820" spans="1:7" hidden="1" x14ac:dyDescent="0.25">
      <c r="A820" s="68" t="s">
        <v>894</v>
      </c>
      <c r="B820" s="90" t="s">
        <v>1007</v>
      </c>
      <c r="C820" s="129"/>
      <c r="D820" s="130"/>
      <c r="E820" s="131"/>
      <c r="F820" s="132"/>
      <c r="G820" s="133"/>
    </row>
    <row r="821" spans="1:7" hidden="1" x14ac:dyDescent="0.25">
      <c r="A821" s="68" t="s">
        <v>895</v>
      </c>
      <c r="B821" s="90" t="s">
        <v>764</v>
      </c>
      <c r="C821" s="129"/>
      <c r="D821" s="129"/>
      <c r="E821" s="131"/>
      <c r="F821" s="132"/>
      <c r="G821" s="133"/>
    </row>
    <row r="822" spans="1:7" hidden="1" x14ac:dyDescent="0.25">
      <c r="A822" s="68" t="s">
        <v>896</v>
      </c>
      <c r="B822" s="185" t="s">
        <v>748</v>
      </c>
      <c r="C822" s="129"/>
      <c r="D822" s="130"/>
      <c r="E822" s="131"/>
      <c r="F822" s="132"/>
      <c r="G822" s="133"/>
    </row>
    <row r="823" spans="1:7" hidden="1" x14ac:dyDescent="0.25">
      <c r="A823" s="68" t="s">
        <v>897</v>
      </c>
      <c r="B823" s="90" t="s">
        <v>4</v>
      </c>
      <c r="C823" s="129"/>
      <c r="D823" s="130"/>
      <c r="E823" s="131"/>
      <c r="F823" s="132"/>
      <c r="G823" s="133"/>
    </row>
    <row r="824" spans="1:7" hidden="1" x14ac:dyDescent="0.25">
      <c r="A824" s="68" t="s">
        <v>898</v>
      </c>
      <c r="B824" s="90" t="s">
        <v>3</v>
      </c>
      <c r="C824" s="129"/>
      <c r="D824" s="130"/>
      <c r="E824" s="131"/>
      <c r="F824" s="132"/>
      <c r="G824" s="133"/>
    </row>
    <row r="825" spans="1:7" hidden="1" x14ac:dyDescent="0.25">
      <c r="A825" s="68" t="s">
        <v>899</v>
      </c>
      <c r="B825" s="90" t="s">
        <v>5</v>
      </c>
      <c r="C825" s="129"/>
      <c r="D825" s="130"/>
      <c r="E825" s="131"/>
      <c r="F825" s="132"/>
      <c r="G825" s="133"/>
    </row>
    <row r="826" spans="1:7" hidden="1" x14ac:dyDescent="0.25">
      <c r="A826" s="68" t="s">
        <v>900</v>
      </c>
      <c r="B826" s="90" t="s">
        <v>6</v>
      </c>
      <c r="C826" s="129"/>
      <c r="D826" s="130"/>
      <c r="E826" s="131"/>
      <c r="F826" s="132"/>
      <c r="G826" s="133"/>
    </row>
    <row r="827" spans="1:7" hidden="1" x14ac:dyDescent="0.25">
      <c r="A827" s="68" t="s">
        <v>901</v>
      </c>
      <c r="B827" s="90" t="s">
        <v>7</v>
      </c>
      <c r="C827" s="129"/>
      <c r="D827" s="130"/>
      <c r="E827" s="131"/>
      <c r="F827" s="132"/>
      <c r="G827" s="133"/>
    </row>
    <row r="828" spans="1:7" hidden="1" x14ac:dyDescent="0.25">
      <c r="A828" s="68" t="s">
        <v>902</v>
      </c>
      <c r="B828" s="90" t="s">
        <v>1007</v>
      </c>
      <c r="C828" s="129"/>
      <c r="D828" s="130"/>
      <c r="E828" s="131"/>
      <c r="F828" s="132"/>
      <c r="G828" s="133"/>
    </row>
    <row r="829" spans="1:7" hidden="1" x14ac:dyDescent="0.25">
      <c r="A829" s="68" t="s">
        <v>903</v>
      </c>
      <c r="B829" s="185" t="s">
        <v>756</v>
      </c>
      <c r="C829" s="129"/>
      <c r="D829" s="130"/>
      <c r="E829" s="131"/>
      <c r="F829" s="132"/>
      <c r="G829" s="133"/>
    </row>
    <row r="830" spans="1:7" hidden="1" x14ac:dyDescent="0.25">
      <c r="A830" s="68" t="s">
        <v>904</v>
      </c>
      <c r="B830" s="90" t="s">
        <v>4</v>
      </c>
      <c r="C830" s="129"/>
      <c r="D830" s="130"/>
      <c r="E830" s="131"/>
      <c r="F830" s="132"/>
      <c r="G830" s="133"/>
    </row>
    <row r="831" spans="1:7" hidden="1" x14ac:dyDescent="0.25">
      <c r="A831" s="68" t="s">
        <v>905</v>
      </c>
      <c r="B831" s="90" t="s">
        <v>3</v>
      </c>
      <c r="C831" s="129"/>
      <c r="D831" s="130"/>
      <c r="E831" s="131"/>
      <c r="F831" s="132"/>
      <c r="G831" s="133"/>
    </row>
    <row r="832" spans="1:7" hidden="1" x14ac:dyDescent="0.25">
      <c r="A832" s="68" t="s">
        <v>906</v>
      </c>
      <c r="B832" s="90" t="s">
        <v>5</v>
      </c>
      <c r="C832" s="129"/>
      <c r="D832" s="130"/>
      <c r="E832" s="131"/>
      <c r="F832" s="132"/>
      <c r="G832" s="133"/>
    </row>
    <row r="833" spans="1:7" hidden="1" x14ac:dyDescent="0.25">
      <c r="A833" s="68" t="s">
        <v>907</v>
      </c>
      <c r="B833" s="90" t="s">
        <v>6</v>
      </c>
      <c r="C833" s="129"/>
      <c r="D833" s="130"/>
      <c r="E833" s="131"/>
      <c r="F833" s="132"/>
      <c r="G833" s="133"/>
    </row>
    <row r="834" spans="1:7" hidden="1" x14ac:dyDescent="0.25">
      <c r="A834" s="68" t="s">
        <v>908</v>
      </c>
      <c r="B834" s="90" t="s">
        <v>7</v>
      </c>
      <c r="C834" s="129"/>
      <c r="D834" s="130"/>
      <c r="E834" s="131"/>
      <c r="F834" s="132"/>
      <c r="G834" s="133"/>
    </row>
    <row r="835" spans="1:7" hidden="1" x14ac:dyDescent="0.25">
      <c r="A835" s="68" t="s">
        <v>909</v>
      </c>
      <c r="B835" s="90" t="s">
        <v>1007</v>
      </c>
      <c r="C835" s="129"/>
      <c r="D835" s="130"/>
      <c r="E835" s="131"/>
      <c r="F835" s="132"/>
      <c r="G835" s="133"/>
    </row>
    <row r="836" spans="1:7" s="73" customFormat="1" hidden="1" x14ac:dyDescent="0.25">
      <c r="A836" s="68" t="s">
        <v>910</v>
      </c>
      <c r="B836" s="178" t="s">
        <v>911</v>
      </c>
      <c r="C836" s="129"/>
      <c r="D836" s="129"/>
      <c r="E836" s="130"/>
      <c r="F836" s="129"/>
      <c r="G836" s="129"/>
    </row>
    <row r="837" spans="1:7" hidden="1" x14ac:dyDescent="0.25">
      <c r="A837" s="68" t="s">
        <v>912</v>
      </c>
      <c r="B837" s="90" t="s">
        <v>746</v>
      </c>
      <c r="C837" s="129"/>
      <c r="D837" s="129"/>
      <c r="E837" s="131"/>
      <c r="F837" s="132"/>
      <c r="G837" s="133"/>
    </row>
    <row r="838" spans="1:7" hidden="1" x14ac:dyDescent="0.25">
      <c r="A838" s="68" t="s">
        <v>913</v>
      </c>
      <c r="B838" s="185" t="s">
        <v>748</v>
      </c>
      <c r="C838" s="129"/>
      <c r="D838" s="130"/>
      <c r="E838" s="131"/>
      <c r="F838" s="132"/>
      <c r="G838" s="133"/>
    </row>
    <row r="839" spans="1:7" hidden="1" x14ac:dyDescent="0.25">
      <c r="A839" s="68" t="s">
        <v>914</v>
      </c>
      <c r="B839" s="90" t="s">
        <v>4</v>
      </c>
      <c r="C839" s="129"/>
      <c r="D839" s="130"/>
      <c r="E839" s="131"/>
      <c r="F839" s="132"/>
      <c r="G839" s="133"/>
    </row>
    <row r="840" spans="1:7" hidden="1" x14ac:dyDescent="0.25">
      <c r="A840" s="68" t="s">
        <v>915</v>
      </c>
      <c r="B840" s="90" t="s">
        <v>3</v>
      </c>
      <c r="C840" s="129"/>
      <c r="D840" s="130"/>
      <c r="E840" s="131"/>
      <c r="F840" s="132"/>
      <c r="G840" s="133"/>
    </row>
    <row r="841" spans="1:7" hidden="1" x14ac:dyDescent="0.25">
      <c r="A841" s="68" t="s">
        <v>916</v>
      </c>
      <c r="B841" s="90" t="s">
        <v>5</v>
      </c>
      <c r="C841" s="129"/>
      <c r="D841" s="130"/>
      <c r="E841" s="131"/>
      <c r="F841" s="132"/>
      <c r="G841" s="133"/>
    </row>
    <row r="842" spans="1:7" hidden="1" x14ac:dyDescent="0.25">
      <c r="A842" s="68" t="s">
        <v>917</v>
      </c>
      <c r="B842" s="90" t="s">
        <v>6</v>
      </c>
      <c r="C842" s="129"/>
      <c r="D842" s="130"/>
      <c r="E842" s="131"/>
      <c r="F842" s="132"/>
      <c r="G842" s="133"/>
    </row>
    <row r="843" spans="1:7" hidden="1" x14ac:dyDescent="0.25">
      <c r="A843" s="68" t="s">
        <v>918</v>
      </c>
      <c r="B843" s="90" t="s">
        <v>7</v>
      </c>
      <c r="C843" s="129"/>
      <c r="D843" s="130"/>
      <c r="E843" s="131"/>
      <c r="F843" s="132"/>
      <c r="G843" s="133"/>
    </row>
    <row r="844" spans="1:7" hidden="1" x14ac:dyDescent="0.25">
      <c r="A844" s="68" t="s">
        <v>919</v>
      </c>
      <c r="B844" s="90" t="s">
        <v>1007</v>
      </c>
      <c r="C844" s="129"/>
      <c r="D844" s="130"/>
      <c r="E844" s="131"/>
      <c r="F844" s="132"/>
      <c r="G844" s="133"/>
    </row>
    <row r="845" spans="1:7" hidden="1" x14ac:dyDescent="0.25">
      <c r="A845" s="68" t="s">
        <v>920</v>
      </c>
      <c r="B845" s="185" t="s">
        <v>756</v>
      </c>
      <c r="C845" s="129"/>
      <c r="D845" s="130"/>
      <c r="E845" s="131"/>
      <c r="F845" s="132"/>
      <c r="G845" s="133"/>
    </row>
    <row r="846" spans="1:7" hidden="1" x14ac:dyDescent="0.25">
      <c r="A846" s="68" t="s">
        <v>921</v>
      </c>
      <c r="B846" s="90" t="s">
        <v>4</v>
      </c>
      <c r="C846" s="129"/>
      <c r="D846" s="130"/>
      <c r="E846" s="131"/>
      <c r="F846" s="132"/>
      <c r="G846" s="133"/>
    </row>
    <row r="847" spans="1:7" hidden="1" x14ac:dyDescent="0.25">
      <c r="A847" s="68" t="s">
        <v>922</v>
      </c>
      <c r="B847" s="90" t="s">
        <v>3</v>
      </c>
      <c r="C847" s="129"/>
      <c r="D847" s="130"/>
      <c r="E847" s="131"/>
      <c r="F847" s="132"/>
      <c r="G847" s="133"/>
    </row>
    <row r="848" spans="1:7" hidden="1" x14ac:dyDescent="0.25">
      <c r="A848" s="68" t="s">
        <v>923</v>
      </c>
      <c r="B848" s="90" t="s">
        <v>5</v>
      </c>
      <c r="C848" s="129"/>
      <c r="D848" s="130"/>
      <c r="E848" s="131"/>
      <c r="F848" s="132"/>
      <c r="G848" s="133"/>
    </row>
    <row r="849" spans="1:7" hidden="1" x14ac:dyDescent="0.25">
      <c r="A849" s="68" t="s">
        <v>924</v>
      </c>
      <c r="B849" s="90" t="s">
        <v>6</v>
      </c>
      <c r="C849" s="129"/>
      <c r="D849" s="130"/>
      <c r="E849" s="131"/>
      <c r="F849" s="132"/>
      <c r="G849" s="133"/>
    </row>
    <row r="850" spans="1:7" hidden="1" x14ac:dyDescent="0.25">
      <c r="A850" s="68" t="s">
        <v>925</v>
      </c>
      <c r="B850" s="90" t="s">
        <v>7</v>
      </c>
      <c r="C850" s="129"/>
      <c r="D850" s="130"/>
      <c r="E850" s="131"/>
      <c r="F850" s="132"/>
      <c r="G850" s="133"/>
    </row>
    <row r="851" spans="1:7" hidden="1" x14ac:dyDescent="0.25">
      <c r="A851" s="68" t="s">
        <v>926</v>
      </c>
      <c r="B851" s="90" t="s">
        <v>1007</v>
      </c>
      <c r="C851" s="129"/>
      <c r="D851" s="130"/>
      <c r="E851" s="131"/>
      <c r="F851" s="132"/>
      <c r="G851" s="133"/>
    </row>
    <row r="852" spans="1:7" hidden="1" x14ac:dyDescent="0.25">
      <c r="A852" s="68" t="s">
        <v>927</v>
      </c>
      <c r="B852" s="90" t="s">
        <v>764</v>
      </c>
      <c r="C852" s="129"/>
      <c r="D852" s="129"/>
      <c r="E852" s="131"/>
      <c r="F852" s="132"/>
      <c r="G852" s="133"/>
    </row>
    <row r="853" spans="1:7" hidden="1" x14ac:dyDescent="0.25">
      <c r="A853" s="68" t="s">
        <v>928</v>
      </c>
      <c r="B853" s="185" t="s">
        <v>748</v>
      </c>
      <c r="C853" s="129"/>
      <c r="D853" s="130"/>
      <c r="E853" s="131"/>
      <c r="F853" s="132"/>
      <c r="G853" s="133"/>
    </row>
    <row r="854" spans="1:7" hidden="1" x14ac:dyDescent="0.25">
      <c r="A854" s="68" t="s">
        <v>929</v>
      </c>
      <c r="B854" s="90" t="s">
        <v>4</v>
      </c>
      <c r="C854" s="129"/>
      <c r="D854" s="130"/>
      <c r="E854" s="131"/>
      <c r="F854" s="132"/>
      <c r="G854" s="133"/>
    </row>
    <row r="855" spans="1:7" hidden="1" x14ac:dyDescent="0.25">
      <c r="A855" s="68" t="s">
        <v>930</v>
      </c>
      <c r="B855" s="90" t="s">
        <v>3</v>
      </c>
      <c r="C855" s="129"/>
      <c r="D855" s="130"/>
      <c r="E855" s="131"/>
      <c r="F855" s="132"/>
      <c r="G855" s="133"/>
    </row>
    <row r="856" spans="1:7" hidden="1" x14ac:dyDescent="0.25">
      <c r="A856" s="68" t="s">
        <v>931</v>
      </c>
      <c r="B856" s="90" t="s">
        <v>5</v>
      </c>
      <c r="C856" s="129"/>
      <c r="D856" s="130"/>
      <c r="E856" s="131"/>
      <c r="F856" s="132"/>
      <c r="G856" s="133"/>
    </row>
    <row r="857" spans="1:7" hidden="1" x14ac:dyDescent="0.25">
      <c r="A857" s="68" t="s">
        <v>932</v>
      </c>
      <c r="B857" s="90" t="s">
        <v>6</v>
      </c>
      <c r="C857" s="129"/>
      <c r="D857" s="130"/>
      <c r="E857" s="131"/>
      <c r="F857" s="132"/>
      <c r="G857" s="133"/>
    </row>
    <row r="858" spans="1:7" hidden="1" x14ac:dyDescent="0.25">
      <c r="A858" s="68" t="s">
        <v>933</v>
      </c>
      <c r="B858" s="90" t="s">
        <v>7</v>
      </c>
      <c r="C858" s="129"/>
      <c r="D858" s="130"/>
      <c r="E858" s="131"/>
      <c r="F858" s="132"/>
      <c r="G858" s="133"/>
    </row>
    <row r="859" spans="1:7" hidden="1" x14ac:dyDescent="0.25">
      <c r="A859" s="68" t="s">
        <v>934</v>
      </c>
      <c r="B859" s="90" t="s">
        <v>1007</v>
      </c>
      <c r="C859" s="129"/>
      <c r="D859" s="130"/>
      <c r="E859" s="131"/>
      <c r="F859" s="132"/>
      <c r="G859" s="133"/>
    </row>
    <row r="860" spans="1:7" hidden="1" x14ac:dyDescent="0.25">
      <c r="A860" s="68" t="s">
        <v>935</v>
      </c>
      <c r="B860" s="185" t="s">
        <v>756</v>
      </c>
      <c r="C860" s="129"/>
      <c r="D860" s="130"/>
      <c r="E860" s="131"/>
      <c r="F860" s="132"/>
      <c r="G860" s="133"/>
    </row>
    <row r="861" spans="1:7" hidden="1" x14ac:dyDescent="0.25">
      <c r="A861" s="68" t="s">
        <v>936</v>
      </c>
      <c r="B861" s="90" t="s">
        <v>4</v>
      </c>
      <c r="C861" s="129"/>
      <c r="D861" s="130"/>
      <c r="E861" s="131"/>
      <c r="F861" s="132"/>
      <c r="G861" s="133"/>
    </row>
    <row r="862" spans="1:7" hidden="1" x14ac:dyDescent="0.25">
      <c r="A862" s="68" t="s">
        <v>937</v>
      </c>
      <c r="B862" s="90" t="s">
        <v>3</v>
      </c>
      <c r="C862" s="129"/>
      <c r="D862" s="130"/>
      <c r="E862" s="131"/>
      <c r="F862" s="132"/>
      <c r="G862" s="133"/>
    </row>
    <row r="863" spans="1:7" hidden="1" x14ac:dyDescent="0.25">
      <c r="A863" s="68" t="s">
        <v>938</v>
      </c>
      <c r="B863" s="90" t="s">
        <v>5</v>
      </c>
      <c r="C863" s="129"/>
      <c r="D863" s="130"/>
      <c r="E863" s="131"/>
      <c r="F863" s="132"/>
      <c r="G863" s="133"/>
    </row>
    <row r="864" spans="1:7" hidden="1" x14ac:dyDescent="0.25">
      <c r="A864" s="68" t="s">
        <v>939</v>
      </c>
      <c r="B864" s="90" t="s">
        <v>6</v>
      </c>
      <c r="C864" s="129"/>
      <c r="D864" s="130"/>
      <c r="E864" s="131"/>
      <c r="F864" s="132"/>
      <c r="G864" s="133"/>
    </row>
    <row r="865" spans="1:7" hidden="1" x14ac:dyDescent="0.25">
      <c r="A865" s="68" t="s">
        <v>940</v>
      </c>
      <c r="B865" s="90" t="s">
        <v>7</v>
      </c>
      <c r="C865" s="129"/>
      <c r="D865" s="130"/>
      <c r="E865" s="131"/>
      <c r="F865" s="132"/>
      <c r="G865" s="133"/>
    </row>
    <row r="866" spans="1:7" hidden="1" x14ac:dyDescent="0.25">
      <c r="A866" s="68" t="s">
        <v>941</v>
      </c>
      <c r="B866" s="90" t="s">
        <v>1007</v>
      </c>
      <c r="C866" s="129"/>
      <c r="D866" s="130"/>
      <c r="E866" s="131"/>
      <c r="F866" s="132"/>
      <c r="G866" s="133"/>
    </row>
    <row r="867" spans="1:7" ht="21" customHeight="1" x14ac:dyDescent="0.25">
      <c r="A867" s="79" t="s">
        <v>1011</v>
      </c>
      <c r="B867" s="177" t="s">
        <v>2</v>
      </c>
      <c r="C867" s="52"/>
      <c r="D867" s="52"/>
      <c r="E867" s="54"/>
      <c r="F867" s="55"/>
      <c r="G867" s="56"/>
    </row>
    <row r="868" spans="1:7" s="64" customFormat="1" x14ac:dyDescent="0.25">
      <c r="A868" s="68" t="s">
        <v>942</v>
      </c>
      <c r="B868" s="178" t="s">
        <v>943</v>
      </c>
      <c r="C868" s="129"/>
      <c r="D868" s="129"/>
      <c r="E868" s="130"/>
      <c r="F868" s="129"/>
      <c r="G868" s="129"/>
    </row>
    <row r="869" spans="1:7" hidden="1" x14ac:dyDescent="0.25">
      <c r="A869" s="47" t="s">
        <v>115</v>
      </c>
      <c r="B869" s="90" t="s">
        <v>944</v>
      </c>
      <c r="C869" s="129"/>
      <c r="D869" s="130"/>
      <c r="E869" s="131"/>
      <c r="F869" s="132"/>
      <c r="G869" s="133"/>
    </row>
    <row r="870" spans="1:7" hidden="1" x14ac:dyDescent="0.25">
      <c r="A870" s="47" t="s">
        <v>116</v>
      </c>
      <c r="B870" s="90" t="s">
        <v>945</v>
      </c>
      <c r="C870" s="129"/>
      <c r="D870" s="130"/>
      <c r="E870" s="131"/>
      <c r="F870" s="132"/>
      <c r="G870" s="133"/>
    </row>
    <row r="871" spans="1:7" x14ac:dyDescent="0.25">
      <c r="A871" s="93" t="s">
        <v>118</v>
      </c>
      <c r="B871" s="91" t="s">
        <v>946</v>
      </c>
      <c r="C871" s="129"/>
      <c r="D871" s="130"/>
      <c r="E871" s="131"/>
      <c r="F871" s="55">
        <f>SUM(F872)</f>
        <v>570</v>
      </c>
      <c r="G871" s="56">
        <f>SUM(G872)</f>
        <v>1207.0950600000001</v>
      </c>
    </row>
    <row r="872" spans="1:7" ht="47.25" x14ac:dyDescent="0.25">
      <c r="A872" s="47" t="s">
        <v>118</v>
      </c>
      <c r="B872" s="89" t="str">
        <f t="shared" ref="B872:F872" si="8">B451</f>
        <v xml:space="preserve">Строительство отпайки от ВЛ-10 кВ Ф-323 ПС 110/10 кВ «ПТФ» для осуществления технологического присоединения энергопринимающих устройств АГНКС, в Предгорном районе, в границах МО Этокский сельсовет (кад. № 26:29:130321:21) "под ключ" </v>
      </c>
      <c r="C872" s="41">
        <f t="shared" si="8"/>
        <v>2019</v>
      </c>
      <c r="D872" s="46">
        <f t="shared" si="8"/>
        <v>10</v>
      </c>
      <c r="E872" s="43"/>
      <c r="F872" s="44">
        <f t="shared" si="8"/>
        <v>570</v>
      </c>
      <c r="G872" s="45">
        <v>1207.0950600000001</v>
      </c>
    </row>
    <row r="873" spans="1:7" ht="21" customHeight="1" x14ac:dyDescent="0.25">
      <c r="A873" s="93" t="s">
        <v>119</v>
      </c>
      <c r="B873" s="80" t="s">
        <v>947</v>
      </c>
      <c r="C873" s="129"/>
      <c r="D873" s="130"/>
      <c r="E873" s="54"/>
      <c r="F873" s="55">
        <f>SUM(F874:F876)</f>
        <v>2675</v>
      </c>
      <c r="G873" s="56">
        <f>SUM(G874:G876)</f>
        <v>3782.0733</v>
      </c>
    </row>
    <row r="874" spans="1:7" s="73" customFormat="1" ht="31.5" x14ac:dyDescent="0.25">
      <c r="A874" s="47" t="s">
        <v>119</v>
      </c>
      <c r="B874" s="89" t="s">
        <v>656</v>
      </c>
      <c r="C874" s="41">
        <v>2017</v>
      </c>
      <c r="D874" s="46">
        <v>10</v>
      </c>
      <c r="E874" s="43"/>
      <c r="F874" s="44">
        <v>665</v>
      </c>
      <c r="G874" s="45">
        <v>1339.99425</v>
      </c>
    </row>
    <row r="875" spans="1:7" ht="31.5" x14ac:dyDescent="0.25">
      <c r="A875" s="47" t="s">
        <v>119</v>
      </c>
      <c r="B875" s="89" t="s">
        <v>657</v>
      </c>
      <c r="C875" s="41">
        <v>2017</v>
      </c>
      <c r="D875" s="46">
        <v>10</v>
      </c>
      <c r="E875" s="43"/>
      <c r="F875" s="44">
        <v>2000</v>
      </c>
      <c r="G875" s="45">
        <v>1216.8150499999999</v>
      </c>
    </row>
    <row r="876" spans="1:7" s="73" customFormat="1" ht="31.5" x14ac:dyDescent="0.25">
      <c r="A876" s="47" t="s">
        <v>119</v>
      </c>
      <c r="B876" s="89" t="s">
        <v>713</v>
      </c>
      <c r="C876" s="41">
        <v>2018</v>
      </c>
      <c r="D876" s="46">
        <v>10</v>
      </c>
      <c r="E876" s="43"/>
      <c r="F876" s="44">
        <v>10</v>
      </c>
      <c r="G876" s="45">
        <v>1225.2639999999999</v>
      </c>
    </row>
    <row r="877" spans="1:7" s="73" customFormat="1" hidden="1" x14ac:dyDescent="0.25">
      <c r="A877" s="47" t="s">
        <v>117</v>
      </c>
      <c r="B877" s="90" t="s">
        <v>948</v>
      </c>
      <c r="C877" s="41"/>
      <c r="D877" s="42"/>
      <c r="E877" s="43"/>
      <c r="F877" s="44"/>
      <c r="G877" s="45"/>
    </row>
    <row r="878" spans="1:7" s="73" customFormat="1" hidden="1" x14ac:dyDescent="0.25">
      <c r="A878" s="68" t="s">
        <v>949</v>
      </c>
      <c r="B878" s="178" t="s">
        <v>950</v>
      </c>
      <c r="C878" s="129"/>
      <c r="D878" s="129"/>
      <c r="E878" s="130"/>
      <c r="F878" s="129"/>
      <c r="G878" s="129"/>
    </row>
    <row r="879" spans="1:7" s="73" customFormat="1" hidden="1" x14ac:dyDescent="0.25">
      <c r="A879" s="47" t="s">
        <v>120</v>
      </c>
      <c r="B879" s="90" t="s">
        <v>944</v>
      </c>
      <c r="C879" s="41"/>
      <c r="D879" s="41"/>
      <c r="E879" s="43"/>
      <c r="F879" s="44"/>
      <c r="G879" s="45"/>
    </row>
    <row r="880" spans="1:7" s="73" customFormat="1" hidden="1" x14ac:dyDescent="0.25">
      <c r="A880" s="47" t="s">
        <v>121</v>
      </c>
      <c r="B880" s="90" t="s">
        <v>945</v>
      </c>
      <c r="C880" s="41"/>
      <c r="D880" s="41"/>
      <c r="E880" s="43"/>
      <c r="F880" s="44"/>
      <c r="G880" s="45"/>
    </row>
    <row r="881" spans="1:7" s="73" customFormat="1" hidden="1" x14ac:dyDescent="0.25">
      <c r="A881" s="47" t="s">
        <v>122</v>
      </c>
      <c r="B881" s="90" t="s">
        <v>946</v>
      </c>
      <c r="C881" s="41"/>
      <c r="D881" s="41"/>
      <c r="E881" s="43"/>
      <c r="F881" s="44"/>
      <c r="G881" s="45"/>
    </row>
    <row r="882" spans="1:7" s="73" customFormat="1" hidden="1" x14ac:dyDescent="0.25">
      <c r="A882" s="47" t="s">
        <v>123</v>
      </c>
      <c r="B882" s="90" t="s">
        <v>947</v>
      </c>
      <c r="C882" s="41"/>
      <c r="D882" s="41"/>
      <c r="E882" s="43"/>
      <c r="F882" s="44"/>
      <c r="G882" s="45"/>
    </row>
    <row r="883" spans="1:7" hidden="1" x14ac:dyDescent="0.25">
      <c r="A883" s="47" t="s">
        <v>124</v>
      </c>
      <c r="B883" s="90" t="s">
        <v>948</v>
      </c>
      <c r="C883" s="41"/>
      <c r="D883" s="41"/>
      <c r="E883" s="43"/>
      <c r="F883" s="44"/>
      <c r="G883" s="45"/>
    </row>
    <row r="884" spans="1:7" hidden="1" x14ac:dyDescent="0.25">
      <c r="A884" s="68" t="s">
        <v>951</v>
      </c>
      <c r="B884" s="178" t="s">
        <v>952</v>
      </c>
      <c r="C884" s="129"/>
      <c r="D884" s="129"/>
      <c r="E884" s="130"/>
      <c r="F884" s="129"/>
      <c r="G884" s="129"/>
    </row>
    <row r="885" spans="1:7" hidden="1" x14ac:dyDescent="0.25">
      <c r="A885" s="47" t="s">
        <v>125</v>
      </c>
      <c r="B885" s="90" t="s">
        <v>944</v>
      </c>
      <c r="C885" s="41"/>
      <c r="D885" s="41"/>
      <c r="E885" s="43"/>
      <c r="F885" s="44"/>
      <c r="G885" s="45"/>
    </row>
    <row r="886" spans="1:7" hidden="1" x14ac:dyDescent="0.25">
      <c r="A886" s="47" t="s">
        <v>126</v>
      </c>
      <c r="B886" s="90" t="s">
        <v>945</v>
      </c>
      <c r="C886" s="41"/>
      <c r="D886" s="41"/>
      <c r="E886" s="43"/>
      <c r="F886" s="44"/>
      <c r="G886" s="45"/>
    </row>
    <row r="887" spans="1:7" hidden="1" x14ac:dyDescent="0.25">
      <c r="A887" s="47" t="s">
        <v>127</v>
      </c>
      <c r="B887" s="90" t="s">
        <v>946</v>
      </c>
      <c r="C887" s="41"/>
      <c r="D887" s="41"/>
      <c r="E887" s="43"/>
      <c r="F887" s="44"/>
      <c r="G887" s="45"/>
    </row>
    <row r="888" spans="1:7" hidden="1" x14ac:dyDescent="0.25">
      <c r="A888" s="47" t="s">
        <v>128</v>
      </c>
      <c r="B888" s="90" t="s">
        <v>947</v>
      </c>
      <c r="C888" s="41"/>
      <c r="D888" s="41"/>
      <c r="E888" s="43"/>
      <c r="F888" s="44"/>
      <c r="G888" s="45"/>
    </row>
    <row r="889" spans="1:7" hidden="1" x14ac:dyDescent="0.25">
      <c r="A889" s="47" t="s">
        <v>129</v>
      </c>
      <c r="B889" s="90" t="s">
        <v>948</v>
      </c>
      <c r="C889" s="41"/>
      <c r="D889" s="41"/>
      <c r="E889" s="43"/>
      <c r="F889" s="44"/>
      <c r="G889" s="45"/>
    </row>
    <row r="890" spans="1:7" s="73" customFormat="1" ht="31.5" x14ac:dyDescent="0.25">
      <c r="A890" s="79" t="s">
        <v>1012</v>
      </c>
      <c r="B890" s="189" t="s">
        <v>953</v>
      </c>
      <c r="C890" s="52"/>
      <c r="D890" s="52"/>
      <c r="E890" s="54"/>
      <c r="F890" s="55"/>
      <c r="G890" s="56"/>
    </row>
    <row r="891" spans="1:7" x14ac:dyDescent="0.25">
      <c r="A891" s="68" t="s">
        <v>954</v>
      </c>
      <c r="B891" s="190" t="s">
        <v>142</v>
      </c>
      <c r="C891" s="129"/>
      <c r="D891" s="129"/>
      <c r="E891" s="130"/>
      <c r="F891" s="129"/>
      <c r="G891" s="129"/>
    </row>
    <row r="892" spans="1:7" x14ac:dyDescent="0.25">
      <c r="A892" s="68" t="s">
        <v>955</v>
      </c>
      <c r="B892" s="90" t="s">
        <v>956</v>
      </c>
      <c r="C892" s="129"/>
      <c r="D892" s="129"/>
      <c r="E892" s="131"/>
      <c r="F892" s="132"/>
      <c r="G892" s="133"/>
    </row>
    <row r="893" spans="1:7" x14ac:dyDescent="0.25">
      <c r="A893" s="93" t="s">
        <v>130</v>
      </c>
      <c r="B893" s="80" t="s">
        <v>957</v>
      </c>
      <c r="C893" s="41"/>
      <c r="D893" s="41"/>
      <c r="E893" s="54"/>
      <c r="F893" s="55">
        <f>SUM(F894:F922)</f>
        <v>660.3</v>
      </c>
      <c r="G893" s="56">
        <f>SUM(G894:G922)</f>
        <v>5846.3575400000009</v>
      </c>
    </row>
    <row r="894" spans="1:7" s="73" customFormat="1" ht="31.5" x14ac:dyDescent="0.25">
      <c r="A894" s="47" t="s">
        <v>130</v>
      </c>
      <c r="B894" s="92" t="s">
        <v>704</v>
      </c>
      <c r="C894" s="41">
        <v>2017</v>
      </c>
      <c r="D894" s="41" t="s">
        <v>958</v>
      </c>
      <c r="E894" s="43"/>
      <c r="F894" s="44">
        <f t="shared" ref="F894:F899" si="9">25*0.93</f>
        <v>23.25</v>
      </c>
      <c r="G894" s="45">
        <v>225.58259000000001</v>
      </c>
    </row>
    <row r="895" spans="1:7" s="73" customFormat="1" ht="47.25" x14ac:dyDescent="0.25">
      <c r="A895" s="47" t="s">
        <v>130</v>
      </c>
      <c r="B895" s="87" t="s">
        <v>1104</v>
      </c>
      <c r="C895" s="47">
        <v>2017</v>
      </c>
      <c r="D895" s="41" t="s">
        <v>958</v>
      </c>
      <c r="E895" s="43"/>
      <c r="F895" s="44">
        <f t="shared" si="9"/>
        <v>23.25</v>
      </c>
      <c r="G895" s="45">
        <v>207.23973000000001</v>
      </c>
    </row>
    <row r="896" spans="1:7" s="73" customFormat="1" ht="31.5" x14ac:dyDescent="0.25">
      <c r="A896" s="47" t="s">
        <v>130</v>
      </c>
      <c r="B896" s="75" t="s">
        <v>959</v>
      </c>
      <c r="C896" s="47">
        <v>2018</v>
      </c>
      <c r="D896" s="41" t="s">
        <v>958</v>
      </c>
      <c r="E896" s="43"/>
      <c r="F896" s="44">
        <f t="shared" si="9"/>
        <v>23.25</v>
      </c>
      <c r="G896" s="45">
        <v>125.26884</v>
      </c>
    </row>
    <row r="897" spans="1:7" s="73" customFormat="1" ht="68.25" customHeight="1" x14ac:dyDescent="0.25">
      <c r="A897" s="47" t="s">
        <v>130</v>
      </c>
      <c r="B897" s="40" t="s">
        <v>1105</v>
      </c>
      <c r="C897" s="41">
        <v>2018</v>
      </c>
      <c r="D897" s="41" t="s">
        <v>958</v>
      </c>
      <c r="E897" s="43"/>
      <c r="F897" s="44">
        <f t="shared" si="9"/>
        <v>23.25</v>
      </c>
      <c r="G897" s="45">
        <v>167.32456999999999</v>
      </c>
    </row>
    <row r="898" spans="1:7" s="73" customFormat="1" ht="63" x14ac:dyDescent="0.25">
      <c r="A898" s="47" t="s">
        <v>130</v>
      </c>
      <c r="B898" s="87" t="s">
        <v>1106</v>
      </c>
      <c r="C898" s="41">
        <v>2018</v>
      </c>
      <c r="D898" s="41" t="s">
        <v>958</v>
      </c>
      <c r="E898" s="43"/>
      <c r="F898" s="44">
        <f t="shared" si="9"/>
        <v>23.25</v>
      </c>
      <c r="G898" s="45">
        <v>143.89609999999999</v>
      </c>
    </row>
    <row r="899" spans="1:7" s="73" customFormat="1" ht="31.5" x14ac:dyDescent="0.25">
      <c r="A899" s="47" t="s">
        <v>130</v>
      </c>
      <c r="B899" s="87" t="s">
        <v>960</v>
      </c>
      <c r="C899" s="41">
        <v>2018</v>
      </c>
      <c r="D899" s="41" t="s">
        <v>961</v>
      </c>
      <c r="E899" s="43"/>
      <c r="F899" s="44">
        <f t="shared" si="9"/>
        <v>23.25</v>
      </c>
      <c r="G899" s="45">
        <v>121.7178</v>
      </c>
    </row>
    <row r="900" spans="1:7" s="73" customFormat="1" ht="31.5" x14ac:dyDescent="0.25">
      <c r="A900" s="47" t="s">
        <v>130</v>
      </c>
      <c r="B900" s="87" t="s">
        <v>712</v>
      </c>
      <c r="C900" s="41">
        <v>2018</v>
      </c>
      <c r="D900" s="41" t="s">
        <v>962</v>
      </c>
      <c r="E900" s="43"/>
      <c r="F900" s="44">
        <f>10*0.93</f>
        <v>9.3000000000000007</v>
      </c>
      <c r="G900" s="45">
        <v>135.48475999999999</v>
      </c>
    </row>
    <row r="901" spans="1:7" s="73" customFormat="1" ht="31.5" x14ac:dyDescent="0.25">
      <c r="A901" s="47" t="s">
        <v>130</v>
      </c>
      <c r="B901" s="87" t="s">
        <v>434</v>
      </c>
      <c r="C901" s="41">
        <v>2018</v>
      </c>
      <c r="D901" s="41" t="s">
        <v>958</v>
      </c>
      <c r="E901" s="43"/>
      <c r="F901" s="44">
        <f t="shared" ref="F901:F907" si="10">25*0.93</f>
        <v>23.25</v>
      </c>
      <c r="G901" s="45">
        <v>127.49460999999999</v>
      </c>
    </row>
    <row r="902" spans="1:7" s="73" customFormat="1" ht="31.5" x14ac:dyDescent="0.25">
      <c r="A902" s="47" t="s">
        <v>130</v>
      </c>
      <c r="B902" s="87" t="s">
        <v>963</v>
      </c>
      <c r="C902" s="41">
        <v>2018</v>
      </c>
      <c r="D902" s="41" t="s">
        <v>958</v>
      </c>
      <c r="E902" s="43"/>
      <c r="F902" s="44">
        <f t="shared" si="10"/>
        <v>23.25</v>
      </c>
      <c r="G902" s="45">
        <v>118.56667</v>
      </c>
    </row>
    <row r="903" spans="1:7" s="73" customFormat="1" ht="31.5" x14ac:dyDescent="0.25">
      <c r="A903" s="47" t="s">
        <v>130</v>
      </c>
      <c r="B903" s="87" t="s">
        <v>964</v>
      </c>
      <c r="C903" s="41">
        <v>2018</v>
      </c>
      <c r="D903" s="41" t="s">
        <v>958</v>
      </c>
      <c r="E903" s="43"/>
      <c r="F903" s="44">
        <f t="shared" si="10"/>
        <v>23.25</v>
      </c>
      <c r="G903" s="45">
        <v>200.15728999999999</v>
      </c>
    </row>
    <row r="904" spans="1:7" s="73" customFormat="1" ht="31.5" x14ac:dyDescent="0.25">
      <c r="A904" s="47" t="s">
        <v>130</v>
      </c>
      <c r="B904" s="87" t="s">
        <v>713</v>
      </c>
      <c r="C904" s="41">
        <v>2018</v>
      </c>
      <c r="D904" s="41" t="s">
        <v>958</v>
      </c>
      <c r="E904" s="43"/>
      <c r="F904" s="44">
        <f t="shared" si="10"/>
        <v>23.25</v>
      </c>
      <c r="G904" s="45">
        <v>99.112219999999994</v>
      </c>
    </row>
    <row r="905" spans="1:7" s="73" customFormat="1" ht="31.5" x14ac:dyDescent="0.25">
      <c r="A905" s="47" t="s">
        <v>130</v>
      </c>
      <c r="B905" s="87" t="s">
        <v>717</v>
      </c>
      <c r="C905" s="41">
        <v>2018</v>
      </c>
      <c r="D905" s="41" t="s">
        <v>958</v>
      </c>
      <c r="E905" s="43"/>
      <c r="F905" s="44">
        <f t="shared" si="10"/>
        <v>23.25</v>
      </c>
      <c r="G905" s="45">
        <v>161.77888999999999</v>
      </c>
    </row>
    <row r="906" spans="1:7" s="73" customFormat="1" ht="31.5" x14ac:dyDescent="0.25">
      <c r="A906" s="47" t="s">
        <v>130</v>
      </c>
      <c r="B906" s="75" t="s">
        <v>965</v>
      </c>
      <c r="C906" s="41">
        <v>2018</v>
      </c>
      <c r="D906" s="41" t="s">
        <v>958</v>
      </c>
      <c r="E906" s="43"/>
      <c r="F906" s="44">
        <f t="shared" si="10"/>
        <v>23.25</v>
      </c>
      <c r="G906" s="45">
        <v>188.38721000000001</v>
      </c>
    </row>
    <row r="907" spans="1:7" s="73" customFormat="1" ht="47.25" x14ac:dyDescent="0.25">
      <c r="A907" s="47" t="s">
        <v>130</v>
      </c>
      <c r="B907" s="87" t="s">
        <v>966</v>
      </c>
      <c r="C907" s="41">
        <v>2018</v>
      </c>
      <c r="D907" s="41" t="s">
        <v>958</v>
      </c>
      <c r="E907" s="43"/>
      <c r="F907" s="44">
        <f t="shared" si="10"/>
        <v>23.25</v>
      </c>
      <c r="G907" s="45">
        <v>158.59943000000001</v>
      </c>
    </row>
    <row r="908" spans="1:7" s="73" customFormat="1" ht="47.25" x14ac:dyDescent="0.25">
      <c r="A908" s="47" t="s">
        <v>130</v>
      </c>
      <c r="B908" s="87" t="str">
        <f>B586</f>
        <v>Реконструкция ВЛ-10 кВ Ф-101 12,4 км и строительство ТП-10/0,4 кВ  для осуществления технологического присоединения энергопринимающих строительной площадки строения в  Предгорном районе, в границах МО Тельмановского сельсовета, СПК Суворовский. (кад.№ 26:29:070408:0002)</v>
      </c>
      <c r="C908" s="41">
        <f>C586</f>
        <v>2019</v>
      </c>
      <c r="D908" s="41" t="s">
        <v>967</v>
      </c>
      <c r="E908" s="43"/>
      <c r="F908" s="44">
        <f>25*0.93</f>
        <v>23.25</v>
      </c>
      <c r="G908" s="45">
        <v>375.15613999999999</v>
      </c>
    </row>
    <row r="909" spans="1:7" s="73" customFormat="1" ht="63" x14ac:dyDescent="0.25">
      <c r="A909" s="47" t="s">
        <v>130</v>
      </c>
      <c r="B909" s="87" t="s">
        <v>968</v>
      </c>
      <c r="C909" s="41">
        <v>2019</v>
      </c>
      <c r="D909" s="41" t="s">
        <v>969</v>
      </c>
      <c r="E909" s="43"/>
      <c r="F909" s="44">
        <f>25*0.93</f>
        <v>23.25</v>
      </c>
      <c r="G909" s="45">
        <v>266.39980000000003</v>
      </c>
    </row>
    <row r="910" spans="1:7" s="73" customFormat="1" ht="47.25" x14ac:dyDescent="0.25">
      <c r="A910" s="47" t="s">
        <v>130</v>
      </c>
      <c r="B910" s="75" t="s">
        <v>544</v>
      </c>
      <c r="C910" s="41">
        <v>2019</v>
      </c>
      <c r="D910" s="41" t="s">
        <v>969</v>
      </c>
      <c r="E910" s="43"/>
      <c r="F910" s="44">
        <f t="shared" ref="F910:F922" si="11">25*0.93</f>
        <v>23.25</v>
      </c>
      <c r="G910" s="45">
        <v>260.55320999999998</v>
      </c>
    </row>
    <row r="911" spans="1:7" s="73" customFormat="1" ht="63" x14ac:dyDescent="0.25">
      <c r="A911" s="47" t="s">
        <v>130</v>
      </c>
      <c r="B911" s="75" t="s">
        <v>720</v>
      </c>
      <c r="C911" s="41">
        <v>2019</v>
      </c>
      <c r="D911" s="41" t="s">
        <v>958</v>
      </c>
      <c r="E911" s="43"/>
      <c r="F911" s="44">
        <f t="shared" si="11"/>
        <v>23.25</v>
      </c>
      <c r="G911" s="45">
        <v>261.94378999999998</v>
      </c>
    </row>
    <row r="912" spans="1:7" s="73" customFormat="1" ht="50.25" customHeight="1" x14ac:dyDescent="0.25">
      <c r="A912" s="47" t="s">
        <v>130</v>
      </c>
      <c r="B912" s="75" t="s">
        <v>208</v>
      </c>
      <c r="C912" s="41">
        <v>2019</v>
      </c>
      <c r="D912" s="41" t="s">
        <v>958</v>
      </c>
      <c r="E912" s="43"/>
      <c r="F912" s="44">
        <f t="shared" si="11"/>
        <v>23.25</v>
      </c>
      <c r="G912" s="45">
        <v>216.81535</v>
      </c>
    </row>
    <row r="913" spans="1:7" s="73" customFormat="1" ht="47.25" x14ac:dyDescent="0.25">
      <c r="A913" s="47" t="s">
        <v>130</v>
      </c>
      <c r="B913" s="75" t="s">
        <v>630</v>
      </c>
      <c r="C913" s="41">
        <v>2019</v>
      </c>
      <c r="D913" s="41" t="s">
        <v>958</v>
      </c>
      <c r="E913" s="43"/>
      <c r="F913" s="44">
        <f t="shared" si="11"/>
        <v>23.25</v>
      </c>
      <c r="G913" s="45">
        <v>373.24351999999999</v>
      </c>
    </row>
    <row r="914" spans="1:7" s="73" customFormat="1" ht="47.25" x14ac:dyDescent="0.25">
      <c r="A914" s="47" t="s">
        <v>130</v>
      </c>
      <c r="B914" s="75" t="s">
        <v>631</v>
      </c>
      <c r="C914" s="41">
        <v>2019</v>
      </c>
      <c r="D914" s="41" t="s">
        <v>958</v>
      </c>
      <c r="E914" s="43"/>
      <c r="F914" s="44">
        <f t="shared" si="11"/>
        <v>23.25</v>
      </c>
      <c r="G914" s="45">
        <v>243.72919999999999</v>
      </c>
    </row>
    <row r="915" spans="1:7" s="73" customFormat="1" ht="47.25" x14ac:dyDescent="0.25">
      <c r="A915" s="47" t="s">
        <v>130</v>
      </c>
      <c r="B915" s="75" t="s">
        <v>634</v>
      </c>
      <c r="C915" s="41">
        <v>2019</v>
      </c>
      <c r="D915" s="41" t="s">
        <v>970</v>
      </c>
      <c r="E915" s="43"/>
      <c r="F915" s="44">
        <f t="shared" si="11"/>
        <v>23.25</v>
      </c>
      <c r="G915" s="45">
        <v>292.51638000000003</v>
      </c>
    </row>
    <row r="916" spans="1:7" s="73" customFormat="1" ht="31.5" x14ac:dyDescent="0.25">
      <c r="A916" s="47" t="s">
        <v>130</v>
      </c>
      <c r="B916" s="75" t="s">
        <v>971</v>
      </c>
      <c r="C916" s="41">
        <v>2019</v>
      </c>
      <c r="D916" s="41" t="s">
        <v>958</v>
      </c>
      <c r="E916" s="43"/>
      <c r="F916" s="44">
        <f t="shared" si="11"/>
        <v>23.25</v>
      </c>
      <c r="G916" s="45">
        <v>25.4785</v>
      </c>
    </row>
    <row r="917" spans="1:7" s="73" customFormat="1" ht="63" x14ac:dyDescent="0.25">
      <c r="A917" s="47" t="s">
        <v>130</v>
      </c>
      <c r="B917" s="75" t="s">
        <v>727</v>
      </c>
      <c r="C917" s="41">
        <v>2019</v>
      </c>
      <c r="D917" s="41" t="s">
        <v>958</v>
      </c>
      <c r="E917" s="43"/>
      <c r="F917" s="44">
        <f t="shared" si="11"/>
        <v>23.25</v>
      </c>
      <c r="G917" s="45">
        <v>144.74552</v>
      </c>
    </row>
    <row r="918" spans="1:7" s="73" customFormat="1" ht="47.25" x14ac:dyDescent="0.25">
      <c r="A918" s="47" t="s">
        <v>130</v>
      </c>
      <c r="B918" s="75" t="s">
        <v>729</v>
      </c>
      <c r="C918" s="41">
        <v>2019</v>
      </c>
      <c r="D918" s="41" t="s">
        <v>958</v>
      </c>
      <c r="E918" s="43"/>
      <c r="F918" s="44">
        <f t="shared" si="11"/>
        <v>23.25</v>
      </c>
      <c r="G918" s="45">
        <v>237.20614</v>
      </c>
    </row>
    <row r="919" spans="1:7" s="73" customFormat="1" ht="47.25" x14ac:dyDescent="0.25">
      <c r="A919" s="47" t="s">
        <v>130</v>
      </c>
      <c r="B919" s="75" t="s">
        <v>730</v>
      </c>
      <c r="C919" s="41">
        <v>2019</v>
      </c>
      <c r="D919" s="41" t="s">
        <v>958</v>
      </c>
      <c r="E919" s="43"/>
      <c r="F919" s="44">
        <f t="shared" si="11"/>
        <v>23.25</v>
      </c>
      <c r="G919" s="45">
        <v>263.91028999999997</v>
      </c>
    </row>
    <row r="920" spans="1:7" s="73" customFormat="1" ht="47.25" x14ac:dyDescent="0.25">
      <c r="A920" s="47" t="s">
        <v>130</v>
      </c>
      <c r="B920" s="75" t="s">
        <v>731</v>
      </c>
      <c r="C920" s="41">
        <v>2019</v>
      </c>
      <c r="D920" s="41" t="s">
        <v>958</v>
      </c>
      <c r="E920" s="43"/>
      <c r="F920" s="44">
        <f t="shared" si="11"/>
        <v>23.25</v>
      </c>
      <c r="G920" s="45">
        <v>211.84513999999999</v>
      </c>
    </row>
    <row r="921" spans="1:7" s="73" customFormat="1" ht="94.5" x14ac:dyDescent="0.25">
      <c r="A921" s="47" t="s">
        <v>130</v>
      </c>
      <c r="B921" s="75" t="str">
        <f>B662</f>
        <v>Реконструкция ВЛ-10 кВ Ф-770 ПС 35 кВ ПС Кучерла с, установкой ТП-10/0,4 кВА с трансформатором мощностью 25 кВА для осуществления технологического присоединения энергопринимающих устройств объектов сельскохозяйственного назначенияа, расположенны: местоположение установлено относительно ориентира СПК Кучерлинский п. 3  кормовой севооборот, расположенный в границах земельного участка, Ставропольский край, Туркменский район (кадастровый номер земельного участка 26:09:090310:0011) (дог. тех. прис. № 8322/2018/СТВ/СЭС/ТРЭС от 19.12.2018  )</v>
      </c>
      <c r="C921" s="41">
        <v>2019</v>
      </c>
      <c r="D921" s="41" t="s">
        <v>958</v>
      </c>
      <c r="E921" s="43"/>
      <c r="F921" s="44">
        <f t="shared" si="11"/>
        <v>23.25</v>
      </c>
      <c r="G921" s="45">
        <v>233.3167</v>
      </c>
    </row>
    <row r="922" spans="1:7" s="73" customFormat="1" ht="78.75" x14ac:dyDescent="0.25">
      <c r="A922" s="47" t="s">
        <v>130</v>
      </c>
      <c r="B922" s="75" t="s">
        <v>654</v>
      </c>
      <c r="C922" s="41">
        <v>2019</v>
      </c>
      <c r="D922" s="41" t="s">
        <v>958</v>
      </c>
      <c r="E922" s="43"/>
      <c r="F922" s="44">
        <f t="shared" si="11"/>
        <v>23.25</v>
      </c>
      <c r="G922" s="45">
        <v>258.88715000000002</v>
      </c>
    </row>
    <row r="923" spans="1:7" s="73" customFormat="1" ht="20.25" customHeight="1" x14ac:dyDescent="0.25">
      <c r="A923" s="93" t="s">
        <v>131</v>
      </c>
      <c r="B923" s="80" t="s">
        <v>972</v>
      </c>
      <c r="C923" s="41"/>
      <c r="D923" s="41"/>
      <c r="E923" s="54"/>
      <c r="F923" s="55">
        <f>SUM(F924:F960)</f>
        <v>2817.8999999999996</v>
      </c>
      <c r="G923" s="56">
        <f>SUM(G924:G960)</f>
        <v>10520.739379999997</v>
      </c>
    </row>
    <row r="924" spans="1:7" s="73" customFormat="1" ht="63" x14ac:dyDescent="0.25">
      <c r="A924" s="47" t="s">
        <v>131</v>
      </c>
      <c r="B924" s="87" t="s">
        <v>344</v>
      </c>
      <c r="C924" s="47">
        <v>2017</v>
      </c>
      <c r="D924" s="41" t="s">
        <v>958</v>
      </c>
      <c r="E924" s="43"/>
      <c r="F924" s="44">
        <f>63*0.93</f>
        <v>58.59</v>
      </c>
      <c r="G924" s="45">
        <v>203.10808</v>
      </c>
    </row>
    <row r="925" spans="1:7" s="73" customFormat="1" ht="47.25" x14ac:dyDescent="0.25">
      <c r="A925" s="47" t="s">
        <v>131</v>
      </c>
      <c r="B925" s="87" t="s">
        <v>359</v>
      </c>
      <c r="C925" s="47">
        <v>2017</v>
      </c>
      <c r="D925" s="41" t="s">
        <v>958</v>
      </c>
      <c r="E925" s="43"/>
      <c r="F925" s="44">
        <f>100*0.93</f>
        <v>93</v>
      </c>
      <c r="G925" s="45">
        <v>329.29027000000002</v>
      </c>
    </row>
    <row r="926" spans="1:7" s="73" customFormat="1" ht="47.25" x14ac:dyDescent="0.25">
      <c r="A926" s="47" t="s">
        <v>131</v>
      </c>
      <c r="B926" s="87" t="s">
        <v>363</v>
      </c>
      <c r="C926" s="47">
        <v>2017</v>
      </c>
      <c r="D926" s="41" t="s">
        <v>958</v>
      </c>
      <c r="E926" s="43"/>
      <c r="F926" s="44">
        <f>100*0.93</f>
        <v>93</v>
      </c>
      <c r="G926" s="45">
        <v>300.62948</v>
      </c>
    </row>
    <row r="927" spans="1:7" s="73" customFormat="1" ht="31.5" x14ac:dyDescent="0.25">
      <c r="A927" s="47" t="s">
        <v>131</v>
      </c>
      <c r="B927" s="75" t="s">
        <v>973</v>
      </c>
      <c r="C927" s="47">
        <v>2017</v>
      </c>
      <c r="D927" s="41" t="s">
        <v>958</v>
      </c>
      <c r="E927" s="43"/>
      <c r="F927" s="44">
        <f>63*0.93</f>
        <v>58.59</v>
      </c>
      <c r="G927" s="45">
        <v>227.28479999999999</v>
      </c>
    </row>
    <row r="928" spans="1:7" s="73" customFormat="1" ht="31.5" x14ac:dyDescent="0.25">
      <c r="A928" s="47" t="s">
        <v>131</v>
      </c>
      <c r="B928" s="75" t="s">
        <v>705</v>
      </c>
      <c r="C928" s="47">
        <v>2017</v>
      </c>
      <c r="D928" s="41" t="s">
        <v>958</v>
      </c>
      <c r="E928" s="43"/>
      <c r="F928" s="44">
        <f>100*0.93</f>
        <v>93</v>
      </c>
      <c r="G928" s="45">
        <v>161.48737</v>
      </c>
    </row>
    <row r="929" spans="1:7" s="73" customFormat="1" ht="31.5" x14ac:dyDescent="0.25">
      <c r="A929" s="47" t="s">
        <v>131</v>
      </c>
      <c r="B929" s="75" t="s">
        <v>702</v>
      </c>
      <c r="C929" s="47">
        <v>2017</v>
      </c>
      <c r="D929" s="41" t="s">
        <v>958</v>
      </c>
      <c r="E929" s="43"/>
      <c r="F929" s="44">
        <f>63*0.93</f>
        <v>58.59</v>
      </c>
      <c r="G929" s="45">
        <v>252.57805999999999</v>
      </c>
    </row>
    <row r="930" spans="1:7" s="73" customFormat="1" ht="66.75" customHeight="1" x14ac:dyDescent="0.25">
      <c r="A930" s="47" t="s">
        <v>131</v>
      </c>
      <c r="B930" s="58" t="s">
        <v>1021</v>
      </c>
      <c r="C930" s="47">
        <v>2017</v>
      </c>
      <c r="D930" s="41" t="s">
        <v>958</v>
      </c>
      <c r="E930" s="43"/>
      <c r="F930" s="44">
        <f>63*0.93</f>
        <v>58.59</v>
      </c>
      <c r="G930" s="45">
        <v>261.63510000000002</v>
      </c>
    </row>
    <row r="931" spans="1:7" s="73" customFormat="1" ht="31.5" x14ac:dyDescent="0.25">
      <c r="A931" s="47" t="s">
        <v>131</v>
      </c>
      <c r="B931" s="75" t="s">
        <v>974</v>
      </c>
      <c r="C931" s="41">
        <v>2018</v>
      </c>
      <c r="D931" s="41" t="s">
        <v>970</v>
      </c>
      <c r="E931" s="43"/>
      <c r="F931" s="44">
        <f>40*0.93</f>
        <v>37.200000000000003</v>
      </c>
      <c r="G931" s="45">
        <v>121.30741999999999</v>
      </c>
    </row>
    <row r="932" spans="1:7" s="73" customFormat="1" ht="47.25" x14ac:dyDescent="0.25">
      <c r="A932" s="47" t="s">
        <v>131</v>
      </c>
      <c r="B932" s="87" t="s">
        <v>538</v>
      </c>
      <c r="C932" s="41">
        <v>2018</v>
      </c>
      <c r="D932" s="41" t="s">
        <v>958</v>
      </c>
      <c r="E932" s="43"/>
      <c r="F932" s="44">
        <f t="shared" ref="F932:F938" si="12">100*0.93</f>
        <v>93</v>
      </c>
      <c r="G932" s="45">
        <v>199.1326</v>
      </c>
    </row>
    <row r="933" spans="1:7" s="73" customFormat="1" ht="63" x14ac:dyDescent="0.25">
      <c r="A933" s="47" t="s">
        <v>131</v>
      </c>
      <c r="B933" s="87" t="s">
        <v>465</v>
      </c>
      <c r="C933" s="41">
        <v>2018</v>
      </c>
      <c r="D933" s="41" t="s">
        <v>958</v>
      </c>
      <c r="E933" s="43"/>
      <c r="F933" s="44">
        <f t="shared" si="12"/>
        <v>93</v>
      </c>
      <c r="G933" s="45">
        <v>181.39676</v>
      </c>
    </row>
    <row r="934" spans="1:7" s="73" customFormat="1" ht="63" x14ac:dyDescent="0.25">
      <c r="A934" s="47" t="s">
        <v>131</v>
      </c>
      <c r="B934" s="87" t="s">
        <v>975</v>
      </c>
      <c r="C934" s="41">
        <v>2018</v>
      </c>
      <c r="D934" s="41" t="s">
        <v>970</v>
      </c>
      <c r="E934" s="43"/>
      <c r="F934" s="44">
        <f t="shared" si="12"/>
        <v>93</v>
      </c>
      <c r="G934" s="45">
        <v>602.45317</v>
      </c>
    </row>
    <row r="935" spans="1:7" s="73" customFormat="1" ht="47.25" x14ac:dyDescent="0.25">
      <c r="A935" s="47" t="s">
        <v>131</v>
      </c>
      <c r="B935" s="87" t="s">
        <v>494</v>
      </c>
      <c r="C935" s="41">
        <v>2018</v>
      </c>
      <c r="D935" s="41" t="s">
        <v>958</v>
      </c>
      <c r="E935" s="43"/>
      <c r="F935" s="44">
        <f t="shared" si="12"/>
        <v>93</v>
      </c>
      <c r="G935" s="45">
        <v>207.39085</v>
      </c>
    </row>
    <row r="936" spans="1:7" s="73" customFormat="1" ht="31.5" x14ac:dyDescent="0.25">
      <c r="A936" s="47" t="s">
        <v>131</v>
      </c>
      <c r="B936" s="75" t="s">
        <v>976</v>
      </c>
      <c r="C936" s="41">
        <v>2018</v>
      </c>
      <c r="D936" s="41" t="s">
        <v>958</v>
      </c>
      <c r="E936" s="43"/>
      <c r="F936" s="44">
        <f t="shared" si="12"/>
        <v>93</v>
      </c>
      <c r="G936" s="45">
        <v>261.12801000000002</v>
      </c>
    </row>
    <row r="937" spans="1:7" s="73" customFormat="1" ht="47.25" x14ac:dyDescent="0.25">
      <c r="A937" s="47" t="s">
        <v>131</v>
      </c>
      <c r="B937" s="87" t="s">
        <v>977</v>
      </c>
      <c r="C937" s="41">
        <v>2018</v>
      </c>
      <c r="D937" s="41" t="s">
        <v>958</v>
      </c>
      <c r="E937" s="43"/>
      <c r="F937" s="44">
        <f t="shared" si="12"/>
        <v>93</v>
      </c>
      <c r="G937" s="45">
        <v>571.07078000000001</v>
      </c>
    </row>
    <row r="938" spans="1:7" s="73" customFormat="1" ht="47.25" x14ac:dyDescent="0.25">
      <c r="A938" s="47" t="s">
        <v>131</v>
      </c>
      <c r="B938" s="87" t="s">
        <v>662</v>
      </c>
      <c r="C938" s="41">
        <v>2018</v>
      </c>
      <c r="D938" s="41" t="s">
        <v>958</v>
      </c>
      <c r="E938" s="43"/>
      <c r="F938" s="44">
        <f t="shared" si="12"/>
        <v>93</v>
      </c>
      <c r="G938" s="45">
        <v>485.36448999999999</v>
      </c>
    </row>
    <row r="939" spans="1:7" s="73" customFormat="1" ht="31.5" x14ac:dyDescent="0.25">
      <c r="A939" s="47" t="s">
        <v>131</v>
      </c>
      <c r="B939" s="87" t="s">
        <v>710</v>
      </c>
      <c r="C939" s="41">
        <v>2018</v>
      </c>
      <c r="D939" s="41" t="s">
        <v>958</v>
      </c>
      <c r="E939" s="43"/>
      <c r="F939" s="44">
        <f>40*0.93</f>
        <v>37.200000000000003</v>
      </c>
      <c r="G939" s="45">
        <v>169.8749</v>
      </c>
    </row>
    <row r="940" spans="1:7" s="73" customFormat="1" ht="47.25" x14ac:dyDescent="0.25">
      <c r="A940" s="47" t="s">
        <v>131</v>
      </c>
      <c r="B940" s="87" t="s">
        <v>978</v>
      </c>
      <c r="C940" s="47">
        <v>2018</v>
      </c>
      <c r="D940" s="41" t="s">
        <v>958</v>
      </c>
      <c r="E940" s="43"/>
      <c r="F940" s="44">
        <f>100*0.93</f>
        <v>93</v>
      </c>
      <c r="G940" s="45">
        <v>177.97783999999999</v>
      </c>
    </row>
    <row r="941" spans="1:7" s="73" customFormat="1" ht="31.5" x14ac:dyDescent="0.25">
      <c r="A941" s="47" t="s">
        <v>131</v>
      </c>
      <c r="B941" s="87" t="s">
        <v>979</v>
      </c>
      <c r="C941" s="47">
        <v>2018</v>
      </c>
      <c r="D941" s="41" t="s">
        <v>970</v>
      </c>
      <c r="E941" s="43"/>
      <c r="F941" s="44">
        <f>100*0.93</f>
        <v>93</v>
      </c>
      <c r="G941" s="45">
        <v>388.13141999999999</v>
      </c>
    </row>
    <row r="942" spans="1:7" s="73" customFormat="1" ht="31.5" x14ac:dyDescent="0.25">
      <c r="A942" s="47" t="s">
        <v>131</v>
      </c>
      <c r="B942" s="87" t="s">
        <v>980</v>
      </c>
      <c r="C942" s="47">
        <v>2018</v>
      </c>
      <c r="D942" s="41" t="s">
        <v>958</v>
      </c>
      <c r="E942" s="43"/>
      <c r="F942" s="44">
        <f>63*0.93</f>
        <v>58.59</v>
      </c>
      <c r="G942" s="45">
        <v>129.01257000000001</v>
      </c>
    </row>
    <row r="943" spans="1:7" s="64" customFormat="1" ht="66.75" customHeight="1" x14ac:dyDescent="0.25">
      <c r="A943" s="47" t="s">
        <v>131</v>
      </c>
      <c r="B943" s="58" t="s">
        <v>1022</v>
      </c>
      <c r="C943" s="47">
        <v>2018</v>
      </c>
      <c r="D943" s="41" t="s">
        <v>958</v>
      </c>
      <c r="E943" s="43"/>
      <c r="F943" s="44">
        <f>63*0.93</f>
        <v>58.59</v>
      </c>
      <c r="G943" s="45">
        <v>156.25013999999999</v>
      </c>
    </row>
    <row r="944" spans="1:7" s="73" customFormat="1" ht="63" x14ac:dyDescent="0.25">
      <c r="A944" s="47" t="s">
        <v>131</v>
      </c>
      <c r="B944" s="87" t="s">
        <v>981</v>
      </c>
      <c r="C944" s="47">
        <v>2018</v>
      </c>
      <c r="D944" s="41" t="s">
        <v>958</v>
      </c>
      <c r="E944" s="43"/>
      <c r="F944" s="44">
        <f>63*0.93</f>
        <v>58.59</v>
      </c>
      <c r="G944" s="45">
        <v>145.37753000000001</v>
      </c>
    </row>
    <row r="945" spans="1:7" s="73" customFormat="1" ht="47.25" x14ac:dyDescent="0.25">
      <c r="A945" s="47" t="s">
        <v>131</v>
      </c>
      <c r="B945" s="75" t="s">
        <v>217</v>
      </c>
      <c r="C945" s="41">
        <v>2019</v>
      </c>
      <c r="D945" s="41" t="s">
        <v>982</v>
      </c>
      <c r="E945" s="43"/>
      <c r="F945" s="44">
        <f>40*0.93</f>
        <v>37.200000000000003</v>
      </c>
      <c r="G945" s="45">
        <v>215.78214</v>
      </c>
    </row>
    <row r="946" spans="1:7" s="73" customFormat="1" ht="47.25" x14ac:dyDescent="0.25">
      <c r="A946" s="47" t="s">
        <v>131</v>
      </c>
      <c r="B946" s="75" t="s">
        <v>547</v>
      </c>
      <c r="C946" s="41">
        <v>2019</v>
      </c>
      <c r="D946" s="41" t="s">
        <v>958</v>
      </c>
      <c r="E946" s="43"/>
      <c r="F946" s="44">
        <f>40*0.93</f>
        <v>37.200000000000003</v>
      </c>
      <c r="G946" s="45">
        <v>359.57553999999999</v>
      </c>
    </row>
    <row r="947" spans="1:7" s="73" customFormat="1" ht="63" x14ac:dyDescent="0.25">
      <c r="A947" s="47" t="s">
        <v>131</v>
      </c>
      <c r="B947" s="87" t="str">
        <f>B489</f>
        <v>Реконструкция ВЛ-6 кВ Ф-615 7.62 км и строительство ТП-6/0,4 кВ для осуществления технологического присоединения энергопринимающих устройств заявителя -здания производственного цеха, расположенного  в Минераловодском городском округе, п. Ленинский за пределами участка примерно в 220м от ориентира по направлению на восток от ул. Молодежная д. 16</v>
      </c>
      <c r="C947" s="47">
        <f>C489</f>
        <v>2019</v>
      </c>
      <c r="D947" s="41" t="s">
        <v>958</v>
      </c>
      <c r="E947" s="49"/>
      <c r="F947" s="44">
        <f>100*0.93</f>
        <v>93</v>
      </c>
      <c r="G947" s="45">
        <v>269.66099000000003</v>
      </c>
    </row>
    <row r="948" spans="1:7" s="73" customFormat="1" ht="47.25" x14ac:dyDescent="0.25">
      <c r="A948" s="47" t="s">
        <v>131</v>
      </c>
      <c r="B948" s="75" t="s">
        <v>726</v>
      </c>
      <c r="C948" s="41">
        <v>2019</v>
      </c>
      <c r="D948" s="41" t="s">
        <v>958</v>
      </c>
      <c r="E948" s="43"/>
      <c r="F948" s="44">
        <f>63*0.93</f>
        <v>58.59</v>
      </c>
      <c r="G948" s="45">
        <v>281.21692999999999</v>
      </c>
    </row>
    <row r="949" spans="1:7" s="73" customFormat="1" ht="63" x14ac:dyDescent="0.25">
      <c r="A949" s="47" t="s">
        <v>131</v>
      </c>
      <c r="B949" s="75" t="s">
        <v>573</v>
      </c>
      <c r="C949" s="41">
        <v>2019</v>
      </c>
      <c r="D949" s="41" t="s">
        <v>958</v>
      </c>
      <c r="E949" s="43"/>
      <c r="F949" s="44">
        <f t="shared" ref="F949:F953" si="13">100*0.93</f>
        <v>93</v>
      </c>
      <c r="G949" s="45">
        <v>421.68801999999999</v>
      </c>
    </row>
    <row r="950" spans="1:7" s="73" customFormat="1" ht="47.25" x14ac:dyDescent="0.25">
      <c r="A950" s="47" t="s">
        <v>131</v>
      </c>
      <c r="B950" s="75" t="s">
        <v>574</v>
      </c>
      <c r="C950" s="41">
        <v>2019</v>
      </c>
      <c r="D950" s="41" t="s">
        <v>958</v>
      </c>
      <c r="E950" s="43"/>
      <c r="F950" s="44">
        <f t="shared" si="13"/>
        <v>93</v>
      </c>
      <c r="G950" s="45">
        <v>378.49263000000002</v>
      </c>
    </row>
    <row r="951" spans="1:7" s="73" customFormat="1" ht="63" x14ac:dyDescent="0.25">
      <c r="A951" s="47" t="s">
        <v>131</v>
      </c>
      <c r="B951" s="75" t="s">
        <v>583</v>
      </c>
      <c r="C951" s="41">
        <v>2019</v>
      </c>
      <c r="D951" s="41" t="s">
        <v>958</v>
      </c>
      <c r="E951" s="43"/>
      <c r="F951" s="44">
        <f>63*0.93</f>
        <v>58.59</v>
      </c>
      <c r="G951" s="45">
        <v>333.82137</v>
      </c>
    </row>
    <row r="952" spans="1:7" s="73" customFormat="1" ht="47.25" x14ac:dyDescent="0.25">
      <c r="A952" s="47" t="s">
        <v>131</v>
      </c>
      <c r="B952" s="75" t="s">
        <v>598</v>
      </c>
      <c r="C952" s="41">
        <v>2019</v>
      </c>
      <c r="D952" s="41" t="s">
        <v>958</v>
      </c>
      <c r="E952" s="43"/>
      <c r="F952" s="44">
        <f t="shared" si="13"/>
        <v>93</v>
      </c>
      <c r="G952" s="45">
        <v>396.87714999999997</v>
      </c>
    </row>
    <row r="953" spans="1:7" s="73" customFormat="1" ht="47.25" x14ac:dyDescent="0.25">
      <c r="A953" s="47" t="s">
        <v>131</v>
      </c>
      <c r="B953" s="75" t="s">
        <v>983</v>
      </c>
      <c r="C953" s="41">
        <v>2019</v>
      </c>
      <c r="D953" s="41" t="s">
        <v>958</v>
      </c>
      <c r="E953" s="43"/>
      <c r="F953" s="44">
        <f t="shared" si="13"/>
        <v>93</v>
      </c>
      <c r="G953" s="45">
        <v>111.51063000000001</v>
      </c>
    </row>
    <row r="954" spans="1:7" s="73" customFormat="1" ht="47.25" x14ac:dyDescent="0.25">
      <c r="A954" s="47" t="s">
        <v>131</v>
      </c>
      <c r="B954" s="75" t="s">
        <v>721</v>
      </c>
      <c r="C954" s="41">
        <v>2019</v>
      </c>
      <c r="D954" s="41" t="s">
        <v>958</v>
      </c>
      <c r="E954" s="43"/>
      <c r="F954" s="44">
        <f>40*0.93</f>
        <v>37.200000000000003</v>
      </c>
      <c r="G954" s="45">
        <v>423.70276999999999</v>
      </c>
    </row>
    <row r="955" spans="1:7" s="73" customFormat="1" ht="47.25" x14ac:dyDescent="0.25">
      <c r="A955" s="47" t="s">
        <v>131</v>
      </c>
      <c r="B955" s="75" t="s">
        <v>624</v>
      </c>
      <c r="C955" s="41">
        <v>2019</v>
      </c>
      <c r="D955" s="41" t="s">
        <v>958</v>
      </c>
      <c r="E955" s="43"/>
      <c r="F955" s="44">
        <f>100*0.93</f>
        <v>93</v>
      </c>
      <c r="G955" s="45">
        <v>175.04528999999999</v>
      </c>
    </row>
    <row r="956" spans="1:7" s="73" customFormat="1" ht="47.25" x14ac:dyDescent="0.25">
      <c r="A956" s="47" t="s">
        <v>131</v>
      </c>
      <c r="B956" s="75" t="s">
        <v>625</v>
      </c>
      <c r="C956" s="41">
        <v>2019</v>
      </c>
      <c r="D956" s="41" t="s">
        <v>958</v>
      </c>
      <c r="E956" s="43"/>
      <c r="F956" s="44">
        <f>100*0.93</f>
        <v>93</v>
      </c>
      <c r="G956" s="45">
        <v>465.88639999999998</v>
      </c>
    </row>
    <row r="957" spans="1:7" s="73" customFormat="1" ht="47.25" x14ac:dyDescent="0.25">
      <c r="A957" s="47" t="s">
        <v>131</v>
      </c>
      <c r="B957" s="75" t="s">
        <v>629</v>
      </c>
      <c r="C957" s="41">
        <v>2019</v>
      </c>
      <c r="D957" s="41" t="s">
        <v>958</v>
      </c>
      <c r="E957" s="43"/>
      <c r="F957" s="44">
        <f>100*0.93</f>
        <v>93</v>
      </c>
      <c r="G957" s="45">
        <v>361.01688000000001</v>
      </c>
    </row>
    <row r="958" spans="1:7" s="73" customFormat="1" ht="56.25" customHeight="1" x14ac:dyDescent="0.25">
      <c r="A958" s="47" t="s">
        <v>131</v>
      </c>
      <c r="B958" s="58" t="s">
        <v>647</v>
      </c>
      <c r="C958" s="41">
        <v>2019</v>
      </c>
      <c r="D958" s="41" t="s">
        <v>958</v>
      </c>
      <c r="E958" s="43"/>
      <c r="F958" s="44">
        <f t="shared" ref="F958:F960" si="14">100*0.93</f>
        <v>93</v>
      </c>
      <c r="G958" s="45">
        <v>341.71078999999997</v>
      </c>
    </row>
    <row r="959" spans="1:7" s="73" customFormat="1" ht="31.5" x14ac:dyDescent="0.25">
      <c r="A959" s="47" t="s">
        <v>131</v>
      </c>
      <c r="B959" s="87" t="s">
        <v>728</v>
      </c>
      <c r="C959" s="41">
        <v>2019</v>
      </c>
      <c r="D959" s="41" t="s">
        <v>958</v>
      </c>
      <c r="E959" s="43"/>
      <c r="F959" s="44">
        <f>63*0.93</f>
        <v>58.59</v>
      </c>
      <c r="G959" s="45">
        <v>169.48509000000001</v>
      </c>
    </row>
    <row r="960" spans="1:7" s="73" customFormat="1" ht="47.25" x14ac:dyDescent="0.25">
      <c r="A960" s="47" t="s">
        <v>131</v>
      </c>
      <c r="B960" s="87" t="s">
        <v>653</v>
      </c>
      <c r="C960" s="41">
        <v>2019</v>
      </c>
      <c r="D960" s="41" t="s">
        <v>958</v>
      </c>
      <c r="E960" s="43"/>
      <c r="F960" s="44">
        <f t="shared" si="14"/>
        <v>93</v>
      </c>
      <c r="G960" s="45">
        <v>283.38511999999997</v>
      </c>
    </row>
    <row r="961" spans="1:7" s="73" customFormat="1" ht="18" customHeight="1" x14ac:dyDescent="0.25">
      <c r="A961" s="93" t="s">
        <v>134</v>
      </c>
      <c r="B961" s="91" t="s">
        <v>984</v>
      </c>
      <c r="C961" s="41"/>
      <c r="D961" s="41"/>
      <c r="E961" s="54"/>
      <c r="F961" s="55">
        <f>SUM(F962:F994)</f>
        <v>6333.3000000000011</v>
      </c>
      <c r="G961" s="56">
        <f>SUM(G962:G994)</f>
        <v>14062.600210000002</v>
      </c>
    </row>
    <row r="962" spans="1:7" s="73" customFormat="1" ht="63" x14ac:dyDescent="0.25">
      <c r="A962" s="47" t="s">
        <v>134</v>
      </c>
      <c r="B962" s="87" t="s">
        <v>1023</v>
      </c>
      <c r="C962" s="41">
        <v>2017</v>
      </c>
      <c r="D962" s="41" t="s">
        <v>958</v>
      </c>
      <c r="E962" s="43"/>
      <c r="F962" s="44">
        <f>250*0.93</f>
        <v>232.5</v>
      </c>
      <c r="G962" s="45">
        <v>286.37560999999999</v>
      </c>
    </row>
    <row r="963" spans="1:7" s="73" customFormat="1" ht="47.25" x14ac:dyDescent="0.25">
      <c r="A963" s="47" t="s">
        <v>134</v>
      </c>
      <c r="B963" s="75" t="s">
        <v>360</v>
      </c>
      <c r="C963" s="41">
        <v>2017</v>
      </c>
      <c r="D963" s="41" t="s">
        <v>958</v>
      </c>
      <c r="E963" s="43"/>
      <c r="F963" s="44">
        <f>160*0.93</f>
        <v>148.80000000000001</v>
      </c>
      <c r="G963" s="45">
        <v>269.08532000000002</v>
      </c>
    </row>
    <row r="964" spans="1:7" s="73" customFormat="1" ht="47.25" x14ac:dyDescent="0.25">
      <c r="A964" s="47" t="s">
        <v>134</v>
      </c>
      <c r="B964" s="75" t="s">
        <v>1024</v>
      </c>
      <c r="C964" s="41">
        <v>2017</v>
      </c>
      <c r="D964" s="41" t="s">
        <v>958</v>
      </c>
      <c r="E964" s="43"/>
      <c r="F964" s="44">
        <f>160*0.93</f>
        <v>148.80000000000001</v>
      </c>
      <c r="G964" s="45">
        <v>407.51911000000001</v>
      </c>
    </row>
    <row r="965" spans="1:7" s="73" customFormat="1" ht="31.5" x14ac:dyDescent="0.25">
      <c r="A965" s="47" t="s">
        <v>134</v>
      </c>
      <c r="B965" s="75" t="s">
        <v>415</v>
      </c>
      <c r="C965" s="41">
        <v>2017</v>
      </c>
      <c r="D965" s="41" t="s">
        <v>958</v>
      </c>
      <c r="E965" s="43"/>
      <c r="F965" s="44">
        <f>250*0.93</f>
        <v>232.5</v>
      </c>
      <c r="G965" s="45">
        <v>206.58966000000001</v>
      </c>
    </row>
    <row r="966" spans="1:7" s="73" customFormat="1" ht="31.5" x14ac:dyDescent="0.25">
      <c r="A966" s="47" t="s">
        <v>134</v>
      </c>
      <c r="B966" s="75" t="s">
        <v>416</v>
      </c>
      <c r="C966" s="41">
        <v>2017</v>
      </c>
      <c r="D966" s="41" t="s">
        <v>958</v>
      </c>
      <c r="E966" s="43"/>
      <c r="F966" s="44">
        <f>160*0.93</f>
        <v>148.80000000000001</v>
      </c>
      <c r="G966" s="45">
        <v>272.06571000000002</v>
      </c>
    </row>
    <row r="967" spans="1:7" s="73" customFormat="1" ht="63" x14ac:dyDescent="0.25">
      <c r="A967" s="47" t="s">
        <v>134</v>
      </c>
      <c r="B967" s="75" t="s">
        <v>1025</v>
      </c>
      <c r="C967" s="41">
        <v>2017</v>
      </c>
      <c r="D967" s="41" t="s">
        <v>958</v>
      </c>
      <c r="E967" s="43"/>
      <c r="F967" s="44">
        <f>160*0.93</f>
        <v>148.80000000000001</v>
      </c>
      <c r="G967" s="45">
        <v>283.92347000000001</v>
      </c>
    </row>
    <row r="968" spans="1:7" s="73" customFormat="1" ht="47.25" x14ac:dyDescent="0.25">
      <c r="A968" s="47" t="s">
        <v>134</v>
      </c>
      <c r="B968" s="75" t="s">
        <v>985</v>
      </c>
      <c r="C968" s="41">
        <v>2018</v>
      </c>
      <c r="D968" s="41" t="s">
        <v>958</v>
      </c>
      <c r="E968" s="43"/>
      <c r="F968" s="44">
        <f>160*0.93</f>
        <v>148.80000000000001</v>
      </c>
      <c r="G968" s="45">
        <v>201.71127000000001</v>
      </c>
    </row>
    <row r="969" spans="1:7" s="73" customFormat="1" ht="31.5" x14ac:dyDescent="0.25">
      <c r="A969" s="47" t="s">
        <v>134</v>
      </c>
      <c r="B969" s="75" t="s">
        <v>468</v>
      </c>
      <c r="C969" s="41">
        <v>2018</v>
      </c>
      <c r="D969" s="41" t="s">
        <v>958</v>
      </c>
      <c r="E969" s="43"/>
      <c r="F969" s="44">
        <f>160*0.93</f>
        <v>148.80000000000001</v>
      </c>
      <c r="G969" s="45">
        <v>252.47065000000001</v>
      </c>
    </row>
    <row r="970" spans="1:7" s="73" customFormat="1" ht="31.5" x14ac:dyDescent="0.25">
      <c r="A970" s="47" t="s">
        <v>134</v>
      </c>
      <c r="B970" s="75" t="s">
        <v>986</v>
      </c>
      <c r="C970" s="41">
        <v>2018</v>
      </c>
      <c r="D970" s="41" t="s">
        <v>958</v>
      </c>
      <c r="E970" s="43"/>
      <c r="F970" s="44">
        <f>250*0.93</f>
        <v>232.5</v>
      </c>
      <c r="G970" s="45">
        <v>225.20611</v>
      </c>
    </row>
    <row r="971" spans="1:7" s="73" customFormat="1" ht="56.25" customHeight="1" x14ac:dyDescent="0.25">
      <c r="A971" s="47" t="s">
        <v>134</v>
      </c>
      <c r="B971" s="76" t="s">
        <v>987</v>
      </c>
      <c r="C971" s="41">
        <v>2018</v>
      </c>
      <c r="D971" s="41" t="s">
        <v>958</v>
      </c>
      <c r="E971" s="43"/>
      <c r="F971" s="44">
        <f>160*0.93</f>
        <v>148.80000000000001</v>
      </c>
      <c r="G971" s="45">
        <f>476.02348+16.83181+8.59707</f>
        <v>501.45236</v>
      </c>
    </row>
    <row r="972" spans="1:7" s="73" customFormat="1" ht="47.25" x14ac:dyDescent="0.25">
      <c r="A972" s="47" t="s">
        <v>134</v>
      </c>
      <c r="B972" s="75" t="s">
        <v>988</v>
      </c>
      <c r="C972" s="41">
        <v>2018</v>
      </c>
      <c r="D972" s="41" t="s">
        <v>958</v>
      </c>
      <c r="E972" s="43"/>
      <c r="F972" s="44">
        <f>250*0.93</f>
        <v>232.5</v>
      </c>
      <c r="G972" s="45">
        <v>262.52195</v>
      </c>
    </row>
    <row r="973" spans="1:7" s="73" customFormat="1" ht="47.25" x14ac:dyDescent="0.25">
      <c r="A973" s="47" t="s">
        <v>134</v>
      </c>
      <c r="B973" s="75" t="s">
        <v>1026</v>
      </c>
      <c r="C973" s="41">
        <v>2018</v>
      </c>
      <c r="D973" s="41" t="s">
        <v>958</v>
      </c>
      <c r="E973" s="43"/>
      <c r="F973" s="44">
        <f>160*0.93</f>
        <v>148.80000000000001</v>
      </c>
      <c r="G973" s="45">
        <v>224.82839999999999</v>
      </c>
    </row>
    <row r="974" spans="1:7" s="73" customFormat="1" ht="47.25" x14ac:dyDescent="0.25">
      <c r="A974" s="47" t="s">
        <v>134</v>
      </c>
      <c r="B974" s="75" t="s">
        <v>540</v>
      </c>
      <c r="C974" s="41">
        <v>2018</v>
      </c>
      <c r="D974" s="41" t="s">
        <v>958</v>
      </c>
      <c r="E974" s="43"/>
      <c r="F974" s="44">
        <f>250*0.93</f>
        <v>232.5</v>
      </c>
      <c r="G974" s="45">
        <f>993.55534+24.692</f>
        <v>1018.24734</v>
      </c>
    </row>
    <row r="975" spans="1:7" s="73" customFormat="1" ht="47.25" x14ac:dyDescent="0.25">
      <c r="A975" s="47" t="s">
        <v>134</v>
      </c>
      <c r="B975" s="75" t="s">
        <v>540</v>
      </c>
      <c r="C975" s="41">
        <v>2018</v>
      </c>
      <c r="D975" s="41" t="s">
        <v>958</v>
      </c>
      <c r="E975" s="43"/>
      <c r="F975" s="44">
        <f>250*0.93</f>
        <v>232.5</v>
      </c>
      <c r="G975" s="45">
        <f>993.55534+24.692</f>
        <v>1018.24734</v>
      </c>
    </row>
    <row r="976" spans="1:7" s="73" customFormat="1" ht="47.25" x14ac:dyDescent="0.25">
      <c r="A976" s="47" t="s">
        <v>134</v>
      </c>
      <c r="B976" s="75" t="s">
        <v>540</v>
      </c>
      <c r="C976" s="41">
        <v>2018</v>
      </c>
      <c r="D976" s="41" t="s">
        <v>958</v>
      </c>
      <c r="E976" s="43"/>
      <c r="F976" s="44">
        <f>250*0.93</f>
        <v>232.5</v>
      </c>
      <c r="G976" s="45">
        <f>993.55532+24.692</f>
        <v>1018.2473200000001</v>
      </c>
    </row>
    <row r="977" spans="1:7" s="73" customFormat="1" ht="31.5" x14ac:dyDescent="0.25">
      <c r="A977" s="47" t="s">
        <v>134</v>
      </c>
      <c r="B977" s="75" t="s">
        <v>515</v>
      </c>
      <c r="C977" s="41">
        <v>2018</v>
      </c>
      <c r="D977" s="41" t="s">
        <v>982</v>
      </c>
      <c r="E977" s="43"/>
      <c r="F977" s="44">
        <f>250*0.93</f>
        <v>232.5</v>
      </c>
      <c r="G977" s="45">
        <v>747.49685999999997</v>
      </c>
    </row>
    <row r="978" spans="1:7" s="73" customFormat="1" ht="66" customHeight="1" x14ac:dyDescent="0.25">
      <c r="A978" s="47" t="s">
        <v>134</v>
      </c>
      <c r="B978" s="82" t="str">
        <f>B579</f>
        <v>Реконструкция ВЛ 10 кВ от Ф -119  ТП-110/10 кВ Темнолесская, строительство ТП 10/0,4 кВ и ВЛ - 0,4 кВ   для  осуществления технологического присоединения  энергопринимающих устройств  Заявителей, по улицам Плквая и Луговая в х. Липовчанский, Шпаковского р-на (дог. тех. прис. 30.10.2018 №7579/2018/СТВ/ЗЭС/ШРЭС, 7592/2018/СТВ/ЗЭС/ШРЭС...</v>
      </c>
      <c r="C978" s="41">
        <v>2019</v>
      </c>
      <c r="D978" s="41" t="s">
        <v>958</v>
      </c>
      <c r="E978" s="43"/>
      <c r="F978" s="44">
        <f>250*0.93</f>
        <v>232.5</v>
      </c>
      <c r="G978" s="45">
        <v>655.66088999999999</v>
      </c>
    </row>
    <row r="979" spans="1:7" s="73" customFormat="1" ht="47.25" x14ac:dyDescent="0.25">
      <c r="A979" s="47" t="s">
        <v>134</v>
      </c>
      <c r="B979" s="94" t="s">
        <v>989</v>
      </c>
      <c r="C979" s="41">
        <v>2019</v>
      </c>
      <c r="D979" s="41" t="s">
        <v>958</v>
      </c>
      <c r="E979" s="43"/>
      <c r="F979" s="44">
        <f t="shared" ref="F979:F981" si="15">250*0.93</f>
        <v>232.5</v>
      </c>
      <c r="G979" s="45">
        <v>248.16369</v>
      </c>
    </row>
    <row r="980" spans="1:7" s="73" customFormat="1" ht="80.25" customHeight="1" x14ac:dyDescent="0.25">
      <c r="A980" s="47" t="s">
        <v>134</v>
      </c>
      <c r="B980" s="75" t="s">
        <v>549</v>
      </c>
      <c r="C980" s="41">
        <v>2019</v>
      </c>
      <c r="D980" s="41" t="s">
        <v>958</v>
      </c>
      <c r="E980" s="43"/>
      <c r="F980" s="44">
        <f t="shared" si="15"/>
        <v>232.5</v>
      </c>
      <c r="G980" s="45">
        <v>565.51</v>
      </c>
    </row>
    <row r="981" spans="1:7" s="73" customFormat="1" ht="47.25" x14ac:dyDescent="0.25">
      <c r="A981" s="47" t="s">
        <v>134</v>
      </c>
      <c r="B981" s="75" t="s">
        <v>990</v>
      </c>
      <c r="C981" s="41">
        <v>2019</v>
      </c>
      <c r="D981" s="41" t="s">
        <v>958</v>
      </c>
      <c r="E981" s="43"/>
      <c r="F981" s="44">
        <f t="shared" si="15"/>
        <v>232.5</v>
      </c>
      <c r="G981" s="45">
        <v>190.67760999999999</v>
      </c>
    </row>
    <row r="982" spans="1:7" s="73" customFormat="1" ht="47.25" x14ac:dyDescent="0.25">
      <c r="A982" s="47" t="s">
        <v>134</v>
      </c>
      <c r="B982" s="75" t="s">
        <v>561</v>
      </c>
      <c r="C982" s="41">
        <v>2019</v>
      </c>
      <c r="D982" s="41" t="s">
        <v>958</v>
      </c>
      <c r="E982" s="43"/>
      <c r="F982" s="44">
        <f t="shared" ref="F982:F990" si="16">160*0.93</f>
        <v>148.80000000000001</v>
      </c>
      <c r="G982" s="45">
        <v>250.62562</v>
      </c>
    </row>
    <row r="983" spans="1:7" s="73" customFormat="1" ht="63" x14ac:dyDescent="0.25">
      <c r="A983" s="47" t="s">
        <v>134</v>
      </c>
      <c r="B983" s="75" t="s">
        <v>562</v>
      </c>
      <c r="C983" s="41">
        <v>2019</v>
      </c>
      <c r="D983" s="41" t="s">
        <v>958</v>
      </c>
      <c r="E983" s="43"/>
      <c r="F983" s="44">
        <f t="shared" si="16"/>
        <v>148.80000000000001</v>
      </c>
      <c r="G983" s="45">
        <v>496.46095000000003</v>
      </c>
    </row>
    <row r="984" spans="1:7" s="73" customFormat="1" ht="63" x14ac:dyDescent="0.25">
      <c r="A984" s="47" t="s">
        <v>134</v>
      </c>
      <c r="B984" s="75" t="s">
        <v>562</v>
      </c>
      <c r="C984" s="41">
        <v>2019</v>
      </c>
      <c r="D984" s="41" t="s">
        <v>958</v>
      </c>
      <c r="E984" s="43"/>
      <c r="F984" s="44">
        <f t="shared" si="16"/>
        <v>148.80000000000001</v>
      </c>
      <c r="G984" s="45">
        <v>496.46095000000003</v>
      </c>
    </row>
    <row r="985" spans="1:7" s="73" customFormat="1" ht="47.25" x14ac:dyDescent="0.25">
      <c r="A985" s="47" t="s">
        <v>134</v>
      </c>
      <c r="B985" s="75" t="s">
        <v>571</v>
      </c>
      <c r="C985" s="41">
        <v>2019</v>
      </c>
      <c r="D985" s="41" t="s">
        <v>970</v>
      </c>
      <c r="E985" s="43"/>
      <c r="F985" s="44">
        <f t="shared" ref="F985:F992" si="17">250*0.93</f>
        <v>232.5</v>
      </c>
      <c r="G985" s="45">
        <v>458.70495</v>
      </c>
    </row>
    <row r="986" spans="1:7" s="73" customFormat="1" ht="47.25" x14ac:dyDescent="0.25">
      <c r="A986" s="47" t="s">
        <v>134</v>
      </c>
      <c r="B986" s="75" t="s">
        <v>591</v>
      </c>
      <c r="C986" s="41">
        <v>2019</v>
      </c>
      <c r="D986" s="41" t="s">
        <v>970</v>
      </c>
      <c r="E986" s="43"/>
      <c r="F986" s="44">
        <f t="shared" si="16"/>
        <v>148.80000000000001</v>
      </c>
      <c r="G986" s="45">
        <v>365.57871</v>
      </c>
    </row>
    <row r="987" spans="1:7" s="73" customFormat="1" ht="63" x14ac:dyDescent="0.25">
      <c r="A987" s="47" t="s">
        <v>134</v>
      </c>
      <c r="B987" s="75" t="s">
        <v>592</v>
      </c>
      <c r="C987" s="41">
        <v>2019</v>
      </c>
      <c r="D987" s="41" t="s">
        <v>958</v>
      </c>
      <c r="E987" s="43"/>
      <c r="F987" s="44">
        <f t="shared" si="17"/>
        <v>232.5</v>
      </c>
      <c r="G987" s="45">
        <v>471.94918999999999</v>
      </c>
    </row>
    <row r="988" spans="1:7" s="73" customFormat="1" ht="47.25" x14ac:dyDescent="0.25">
      <c r="A988" s="47" t="s">
        <v>134</v>
      </c>
      <c r="B988" s="95" t="s">
        <v>593</v>
      </c>
      <c r="C988" s="41">
        <v>2019</v>
      </c>
      <c r="D988" s="41" t="s">
        <v>958</v>
      </c>
      <c r="E988" s="43"/>
      <c r="F988" s="44">
        <f t="shared" si="16"/>
        <v>148.80000000000001</v>
      </c>
      <c r="G988" s="45">
        <v>337.03399999999999</v>
      </c>
    </row>
    <row r="989" spans="1:7" s="73" customFormat="1" ht="78.75" x14ac:dyDescent="0.25">
      <c r="A989" s="47" t="s">
        <v>134</v>
      </c>
      <c r="B989" s="75" t="s">
        <v>597</v>
      </c>
      <c r="C989" s="41">
        <v>2019</v>
      </c>
      <c r="D989" s="41" t="s">
        <v>958</v>
      </c>
      <c r="E989" s="43"/>
      <c r="F989" s="44">
        <f t="shared" si="17"/>
        <v>232.5</v>
      </c>
      <c r="G989" s="45">
        <v>401.12853999999999</v>
      </c>
    </row>
    <row r="990" spans="1:7" s="73" customFormat="1" ht="47.25" x14ac:dyDescent="0.25">
      <c r="A990" s="47" t="s">
        <v>134</v>
      </c>
      <c r="B990" s="75" t="s">
        <v>622</v>
      </c>
      <c r="C990" s="41">
        <v>2019</v>
      </c>
      <c r="D990" s="41" t="s">
        <v>958</v>
      </c>
      <c r="E990" s="43"/>
      <c r="F990" s="44">
        <f t="shared" si="16"/>
        <v>148.80000000000001</v>
      </c>
      <c r="G990" s="45">
        <v>299.35948999999999</v>
      </c>
    </row>
    <row r="991" spans="1:7" s="73" customFormat="1" ht="47.25" x14ac:dyDescent="0.25">
      <c r="A991" s="47" t="s">
        <v>134</v>
      </c>
      <c r="B991" s="87" t="s">
        <v>677</v>
      </c>
      <c r="C991" s="41">
        <v>2019</v>
      </c>
      <c r="D991" s="41" t="s">
        <v>958</v>
      </c>
      <c r="E991" s="43"/>
      <c r="F991" s="44">
        <f t="shared" si="17"/>
        <v>232.5</v>
      </c>
      <c r="G991" s="45">
        <v>649.28868999999997</v>
      </c>
    </row>
    <row r="992" spans="1:7" s="73" customFormat="1" ht="47.25" x14ac:dyDescent="0.25">
      <c r="A992" s="47" t="s">
        <v>134</v>
      </c>
      <c r="B992" s="87" t="s">
        <v>677</v>
      </c>
      <c r="C992" s="41">
        <v>2019</v>
      </c>
      <c r="D992" s="41" t="s">
        <v>958</v>
      </c>
      <c r="E992" s="43"/>
      <c r="F992" s="44">
        <f t="shared" si="17"/>
        <v>232.5</v>
      </c>
      <c r="G992" s="45">
        <v>649.28868</v>
      </c>
    </row>
    <row r="993" spans="1:7" s="73" customFormat="1" ht="31.5" x14ac:dyDescent="0.25">
      <c r="A993" s="47" t="s">
        <v>134</v>
      </c>
      <c r="B993" s="96" t="s">
        <v>640</v>
      </c>
      <c r="C993" s="41">
        <v>2019</v>
      </c>
      <c r="D993" s="41" t="s">
        <v>958</v>
      </c>
      <c r="E993" s="43"/>
      <c r="F993" s="44">
        <f t="shared" ref="F993:F994" si="18">160*0.93</f>
        <v>148.80000000000001</v>
      </c>
      <c r="G993" s="45">
        <v>177.19734</v>
      </c>
    </row>
    <row r="994" spans="1:7" s="73" customFormat="1" ht="68.25" customHeight="1" x14ac:dyDescent="0.25">
      <c r="A994" s="47" t="s">
        <v>134</v>
      </c>
      <c r="B994" s="40" t="str">
        <f>B559</f>
        <v>Реконструкция ТП-7/432 и ВЛ -0,4кВ Ф-1 ТП-7/432 для осуществления технологического присоединения энергопринимающих устройств строящейся амбулатории по ул. Столбовая (кадастровый номер земельного участка 26:13:090702:1051) в с. Александрия, Благодарненского района Ставропольского края (дог. тех. прис. №43-05/77 от 03.07.2019 заявитель Министерство строительства и архитектуры Ставропольского края)</v>
      </c>
      <c r="C994" s="41">
        <v>2019</v>
      </c>
      <c r="D994" s="41" t="s">
        <v>958</v>
      </c>
      <c r="E994" s="43"/>
      <c r="F994" s="44">
        <f t="shared" si="18"/>
        <v>148.80000000000001</v>
      </c>
      <c r="G994" s="45">
        <v>153.52243000000001</v>
      </c>
    </row>
    <row r="995" spans="1:7" s="73" customFormat="1" ht="18.75" customHeight="1" x14ac:dyDescent="0.25">
      <c r="A995" s="93" t="s">
        <v>133</v>
      </c>
      <c r="B995" s="80" t="s">
        <v>991</v>
      </c>
      <c r="C995" s="41"/>
      <c r="D995" s="97"/>
      <c r="E995" s="54"/>
      <c r="F995" s="55">
        <f t="shared" ref="F995:G995" si="19">SUM(F996:F999)</f>
        <v>1488</v>
      </c>
      <c r="G995" s="56">
        <f t="shared" si="19"/>
        <v>2385.0563300000003</v>
      </c>
    </row>
    <row r="996" spans="1:7" s="73" customFormat="1" ht="47.25" x14ac:dyDescent="0.25">
      <c r="A996" s="47" t="s">
        <v>133</v>
      </c>
      <c r="B996" s="75" t="s">
        <v>403</v>
      </c>
      <c r="C996" s="41" t="s">
        <v>992</v>
      </c>
      <c r="D996" s="97" t="s">
        <v>958</v>
      </c>
      <c r="E996" s="43"/>
      <c r="F996" s="44">
        <f>400*0.93</f>
        <v>372</v>
      </c>
      <c r="G996" s="45">
        <v>812.48599999999999</v>
      </c>
    </row>
    <row r="997" spans="1:7" s="73" customFormat="1" ht="31.5" x14ac:dyDescent="0.25">
      <c r="A997" s="47" t="s">
        <v>133</v>
      </c>
      <c r="B997" s="75" t="s">
        <v>495</v>
      </c>
      <c r="C997" s="41">
        <v>2018</v>
      </c>
      <c r="D997" s="41" t="s">
        <v>958</v>
      </c>
      <c r="E997" s="43"/>
      <c r="F997" s="44">
        <f t="shared" ref="F997:F999" si="20">400*0.93</f>
        <v>372</v>
      </c>
      <c r="G997" s="45">
        <v>499.78784999999999</v>
      </c>
    </row>
    <row r="998" spans="1:7" s="73" customFormat="1" ht="31.5" x14ac:dyDescent="0.25">
      <c r="A998" s="47" t="s">
        <v>133</v>
      </c>
      <c r="B998" s="75" t="s">
        <v>532</v>
      </c>
      <c r="C998" s="41" t="s">
        <v>993</v>
      </c>
      <c r="D998" s="41" t="s">
        <v>958</v>
      </c>
      <c r="E998" s="43"/>
      <c r="F998" s="44">
        <f t="shared" si="20"/>
        <v>372</v>
      </c>
      <c r="G998" s="45">
        <v>434.76566000000003</v>
      </c>
    </row>
    <row r="999" spans="1:7" s="73" customFormat="1" ht="47.25" x14ac:dyDescent="0.25">
      <c r="A999" s="47" t="s">
        <v>133</v>
      </c>
      <c r="B999" s="75" t="s">
        <v>594</v>
      </c>
      <c r="C999" s="41">
        <v>2019</v>
      </c>
      <c r="D999" s="41" t="s">
        <v>970</v>
      </c>
      <c r="E999" s="43"/>
      <c r="F999" s="44">
        <f t="shared" si="20"/>
        <v>372</v>
      </c>
      <c r="G999" s="45">
        <v>638.01682000000005</v>
      </c>
    </row>
    <row r="1000" spans="1:7" s="73" customFormat="1" hidden="1" x14ac:dyDescent="0.25">
      <c r="A1000" s="47" t="s">
        <v>135</v>
      </c>
      <c r="B1000" s="90" t="s">
        <v>994</v>
      </c>
      <c r="C1000" s="129"/>
      <c r="D1000" s="129"/>
      <c r="E1000" s="131"/>
      <c r="F1000" s="132"/>
      <c r="G1000" s="133"/>
    </row>
    <row r="1001" spans="1:7" s="73" customFormat="1" hidden="1" x14ac:dyDescent="0.25">
      <c r="A1001" s="47" t="s">
        <v>136</v>
      </c>
      <c r="B1001" s="90" t="s">
        <v>995</v>
      </c>
      <c r="C1001" s="129"/>
      <c r="D1001" s="129"/>
      <c r="E1001" s="131"/>
      <c r="F1001" s="132"/>
      <c r="G1001" s="133"/>
    </row>
    <row r="1002" spans="1:7" s="73" customFormat="1" hidden="1" x14ac:dyDescent="0.25">
      <c r="A1002" s="68" t="s">
        <v>996</v>
      </c>
      <c r="B1002" s="90" t="s">
        <v>997</v>
      </c>
      <c r="C1002" s="129"/>
      <c r="D1002" s="129"/>
      <c r="E1002" s="131"/>
      <c r="F1002" s="132"/>
      <c r="G1002" s="133"/>
    </row>
    <row r="1003" spans="1:7" s="73" customFormat="1" hidden="1" x14ac:dyDescent="0.25">
      <c r="A1003" s="47" t="s">
        <v>132</v>
      </c>
      <c r="B1003" s="90" t="s">
        <v>957</v>
      </c>
      <c r="C1003" s="129"/>
      <c r="D1003" s="129"/>
      <c r="E1003" s="131"/>
      <c r="F1003" s="132"/>
      <c r="G1003" s="133"/>
    </row>
    <row r="1004" spans="1:7" s="73" customFormat="1" hidden="1" x14ac:dyDescent="0.25">
      <c r="A1004" s="47" t="s">
        <v>137</v>
      </c>
      <c r="B1004" s="90" t="s">
        <v>972</v>
      </c>
      <c r="C1004" s="129"/>
      <c r="D1004" s="129"/>
      <c r="E1004" s="131"/>
      <c r="F1004" s="132"/>
      <c r="G1004" s="133"/>
    </row>
    <row r="1005" spans="1:7" s="73" customFormat="1" hidden="1" x14ac:dyDescent="0.25">
      <c r="A1005" s="47" t="s">
        <v>138</v>
      </c>
      <c r="B1005" s="90" t="s">
        <v>984</v>
      </c>
      <c r="C1005" s="129"/>
      <c r="D1005" s="129"/>
      <c r="E1005" s="131"/>
      <c r="F1005" s="132"/>
      <c r="G1005" s="133"/>
    </row>
    <row r="1006" spans="1:7" s="73" customFormat="1" hidden="1" x14ac:dyDescent="0.25">
      <c r="A1006" s="47" t="s">
        <v>139</v>
      </c>
      <c r="B1006" s="90" t="s">
        <v>991</v>
      </c>
      <c r="C1006" s="129"/>
      <c r="D1006" s="129"/>
      <c r="E1006" s="131"/>
      <c r="F1006" s="132"/>
      <c r="G1006" s="133"/>
    </row>
    <row r="1007" spans="1:7" s="73" customFormat="1" hidden="1" x14ac:dyDescent="0.25">
      <c r="A1007" s="47" t="s">
        <v>140</v>
      </c>
      <c r="B1007" s="90" t="s">
        <v>994</v>
      </c>
      <c r="C1007" s="129"/>
      <c r="D1007" s="129"/>
      <c r="E1007" s="131"/>
      <c r="F1007" s="132"/>
      <c r="G1007" s="133"/>
    </row>
    <row r="1008" spans="1:7" s="73" customFormat="1" hidden="1" x14ac:dyDescent="0.25">
      <c r="A1008" s="47" t="s">
        <v>141</v>
      </c>
      <c r="B1008" s="90" t="s">
        <v>995</v>
      </c>
      <c r="C1008" s="129"/>
      <c r="D1008" s="129"/>
      <c r="E1008" s="131"/>
      <c r="F1008" s="132"/>
      <c r="G1008" s="133"/>
    </row>
    <row r="1009" spans="1:7" s="73" customFormat="1" hidden="1" x14ac:dyDescent="0.25">
      <c r="A1009" s="79" t="s">
        <v>1013</v>
      </c>
      <c r="B1009" s="189" t="s">
        <v>998</v>
      </c>
      <c r="C1009" s="125"/>
      <c r="D1009" s="125"/>
      <c r="E1009" s="126"/>
      <c r="F1009" s="127"/>
      <c r="G1009" s="128"/>
    </row>
    <row r="1010" spans="1:7" s="73" customFormat="1" hidden="1" x14ac:dyDescent="0.25">
      <c r="A1010" s="68" t="s">
        <v>954</v>
      </c>
      <c r="B1010" s="178" t="s">
        <v>999</v>
      </c>
      <c r="C1010" s="129"/>
      <c r="D1010" s="129"/>
      <c r="E1010" s="130"/>
      <c r="F1010" s="129"/>
      <c r="G1010" s="129"/>
    </row>
    <row r="1011" spans="1:7" s="73" customFormat="1" hidden="1" x14ac:dyDescent="0.25">
      <c r="A1011" s="68" t="s">
        <v>1000</v>
      </c>
      <c r="B1011" s="90" t="s">
        <v>956</v>
      </c>
      <c r="C1011" s="129"/>
      <c r="D1011" s="129"/>
      <c r="E1011" s="131"/>
      <c r="F1011" s="132"/>
      <c r="G1011" s="133"/>
    </row>
    <row r="1012" spans="1:7" hidden="1" x14ac:dyDescent="0.25">
      <c r="A1012" s="47" t="s">
        <v>143</v>
      </c>
      <c r="B1012" s="90" t="s">
        <v>957</v>
      </c>
      <c r="C1012" s="47"/>
      <c r="D1012" s="47"/>
      <c r="E1012" s="49"/>
      <c r="F1012" s="50"/>
      <c r="G1012" s="51"/>
    </row>
    <row r="1013" spans="1:7" hidden="1" x14ac:dyDescent="0.25">
      <c r="A1013" s="47" t="s">
        <v>144</v>
      </c>
      <c r="B1013" s="90" t="s">
        <v>972</v>
      </c>
      <c r="C1013" s="129"/>
      <c r="D1013" s="129"/>
      <c r="E1013" s="131"/>
      <c r="F1013" s="132"/>
      <c r="G1013" s="133"/>
    </row>
    <row r="1014" spans="1:7" hidden="1" x14ac:dyDescent="0.25">
      <c r="A1014" s="47" t="s">
        <v>145</v>
      </c>
      <c r="B1014" s="90" t="s">
        <v>984</v>
      </c>
      <c r="C1014" s="129"/>
      <c r="D1014" s="129"/>
      <c r="E1014" s="131"/>
      <c r="F1014" s="132"/>
      <c r="G1014" s="133"/>
    </row>
    <row r="1015" spans="1:7" hidden="1" x14ac:dyDescent="0.25">
      <c r="A1015" s="47" t="s">
        <v>146</v>
      </c>
      <c r="B1015" s="90" t="s">
        <v>991</v>
      </c>
      <c r="C1015" s="129"/>
      <c r="D1015" s="129"/>
      <c r="E1015" s="131"/>
      <c r="F1015" s="132"/>
      <c r="G1015" s="133"/>
    </row>
    <row r="1016" spans="1:7" hidden="1" x14ac:dyDescent="0.25">
      <c r="A1016" s="47" t="s">
        <v>147</v>
      </c>
      <c r="B1016" s="90" t="s">
        <v>994</v>
      </c>
      <c r="C1016" s="129"/>
      <c r="D1016" s="129"/>
      <c r="E1016" s="131"/>
      <c r="F1016" s="132"/>
      <c r="G1016" s="133"/>
    </row>
    <row r="1017" spans="1:7" hidden="1" x14ac:dyDescent="0.25">
      <c r="A1017" s="47" t="s">
        <v>148</v>
      </c>
      <c r="B1017" s="90" t="s">
        <v>995</v>
      </c>
      <c r="C1017" s="129"/>
      <c r="D1017" s="129"/>
      <c r="E1017" s="131"/>
      <c r="F1017" s="132"/>
      <c r="G1017" s="133"/>
    </row>
    <row r="1018" spans="1:7" hidden="1" x14ac:dyDescent="0.25">
      <c r="A1018" s="68" t="s">
        <v>1001</v>
      </c>
      <c r="B1018" s="90" t="s">
        <v>997</v>
      </c>
      <c r="C1018" s="129"/>
      <c r="D1018" s="129"/>
      <c r="E1018" s="131"/>
      <c r="F1018" s="132"/>
      <c r="G1018" s="133"/>
    </row>
    <row r="1019" spans="1:7" hidden="1" x14ac:dyDescent="0.25">
      <c r="A1019" s="47" t="s">
        <v>149</v>
      </c>
      <c r="B1019" s="90" t="s">
        <v>957</v>
      </c>
      <c r="C1019" s="129"/>
      <c r="D1019" s="129"/>
      <c r="E1019" s="131"/>
      <c r="F1019" s="132"/>
      <c r="G1019" s="133"/>
    </row>
    <row r="1020" spans="1:7" hidden="1" x14ac:dyDescent="0.25">
      <c r="A1020" s="47" t="s">
        <v>150</v>
      </c>
      <c r="B1020" s="90" t="s">
        <v>972</v>
      </c>
      <c r="C1020" s="129"/>
      <c r="D1020" s="129"/>
      <c r="E1020" s="131"/>
      <c r="F1020" s="132"/>
      <c r="G1020" s="133"/>
    </row>
    <row r="1021" spans="1:7" hidden="1" x14ac:dyDescent="0.25">
      <c r="A1021" s="47" t="s">
        <v>151</v>
      </c>
      <c r="B1021" s="90" t="s">
        <v>984</v>
      </c>
      <c r="C1021" s="129"/>
      <c r="D1021" s="129"/>
      <c r="E1021" s="131"/>
      <c r="F1021" s="132"/>
      <c r="G1021" s="133"/>
    </row>
    <row r="1022" spans="1:7" hidden="1" x14ac:dyDescent="0.25">
      <c r="A1022" s="47" t="s">
        <v>152</v>
      </c>
      <c r="B1022" s="90" t="s">
        <v>991</v>
      </c>
      <c r="C1022" s="129"/>
      <c r="D1022" s="129"/>
      <c r="E1022" s="131"/>
      <c r="F1022" s="132"/>
      <c r="G1022" s="133"/>
    </row>
    <row r="1023" spans="1:7" hidden="1" x14ac:dyDescent="0.25">
      <c r="A1023" s="47" t="s">
        <v>153</v>
      </c>
      <c r="B1023" s="90" t="s">
        <v>994</v>
      </c>
      <c r="C1023" s="129"/>
      <c r="D1023" s="129"/>
      <c r="E1023" s="131"/>
      <c r="F1023" s="132"/>
      <c r="G1023" s="133"/>
    </row>
    <row r="1024" spans="1:7" hidden="1" x14ac:dyDescent="0.25">
      <c r="A1024" s="47" t="s">
        <v>154</v>
      </c>
      <c r="B1024" s="90" t="s">
        <v>995</v>
      </c>
      <c r="C1024" s="129"/>
      <c r="D1024" s="129"/>
      <c r="E1024" s="131"/>
      <c r="F1024" s="132"/>
      <c r="G1024" s="133"/>
    </row>
    <row r="1025" spans="1:7" s="73" customFormat="1" hidden="1" x14ac:dyDescent="0.25">
      <c r="A1025" s="79" t="s">
        <v>1014</v>
      </c>
      <c r="B1025" s="189" t="s">
        <v>1002</v>
      </c>
      <c r="C1025" s="125"/>
      <c r="D1025" s="125"/>
      <c r="E1025" s="126"/>
      <c r="F1025" s="127"/>
      <c r="G1025" s="128"/>
    </row>
    <row r="1026" spans="1:7" s="73" customFormat="1" hidden="1" x14ac:dyDescent="0.25">
      <c r="A1026" s="41" t="s">
        <v>155</v>
      </c>
      <c r="B1026" s="87" t="s">
        <v>157</v>
      </c>
      <c r="C1026" s="129"/>
      <c r="D1026" s="129"/>
      <c r="E1026" s="131"/>
      <c r="F1026" s="132"/>
      <c r="G1026" s="133"/>
    </row>
    <row r="1027" spans="1:7" s="73" customFormat="1" hidden="1" x14ac:dyDescent="0.25">
      <c r="A1027" s="41" t="s">
        <v>156</v>
      </c>
      <c r="B1027" s="87" t="s">
        <v>158</v>
      </c>
      <c r="C1027" s="129"/>
      <c r="D1027" s="129"/>
      <c r="E1027" s="131"/>
      <c r="F1027" s="132"/>
      <c r="G1027" s="133"/>
    </row>
    <row r="1028" spans="1:7" s="73" customFormat="1" ht="21" customHeight="1" x14ac:dyDescent="0.25">
      <c r="A1028" s="79" t="s">
        <v>1015</v>
      </c>
      <c r="B1028" s="177" t="s">
        <v>99</v>
      </c>
      <c r="C1028" s="125"/>
      <c r="D1028" s="125"/>
      <c r="E1028" s="126"/>
      <c r="F1028" s="127"/>
      <c r="G1028" s="128"/>
    </row>
    <row r="1029" spans="1:7" s="73" customFormat="1" x14ac:dyDescent="0.25">
      <c r="A1029" s="68" t="s">
        <v>1003</v>
      </c>
      <c r="B1029" s="90" t="s">
        <v>1004</v>
      </c>
      <c r="C1029" s="129"/>
      <c r="D1029" s="129"/>
      <c r="E1029" s="131"/>
      <c r="F1029" s="132"/>
      <c r="G1029" s="133"/>
    </row>
    <row r="1030" spans="1:7" s="73" customFormat="1" x14ac:dyDescent="0.25">
      <c r="A1030" s="41" t="s">
        <v>159</v>
      </c>
      <c r="B1030" s="87" t="s">
        <v>100</v>
      </c>
      <c r="C1030" s="41"/>
      <c r="D1030" s="68"/>
      <c r="E1030" s="54"/>
      <c r="F1030" s="56"/>
      <c r="G1030" s="56"/>
    </row>
    <row r="1031" spans="1:7" s="73" customFormat="1" x14ac:dyDescent="0.25">
      <c r="A1031" s="41"/>
      <c r="B1031" s="87"/>
      <c r="C1031" s="41">
        <v>2021</v>
      </c>
      <c r="D1031" s="68" t="s">
        <v>350</v>
      </c>
      <c r="E1031" s="43"/>
      <c r="F1031" s="44"/>
      <c r="G1031" s="45">
        <v>13213.77</v>
      </c>
    </row>
    <row r="1032" spans="1:7" s="73" customFormat="1" hidden="1" x14ac:dyDescent="0.25">
      <c r="A1032" s="41" t="s">
        <v>160</v>
      </c>
      <c r="B1032" s="87" t="s">
        <v>101</v>
      </c>
      <c r="C1032" s="41"/>
      <c r="D1032" s="68"/>
      <c r="E1032" s="43"/>
      <c r="F1032" s="44"/>
      <c r="G1032" s="45"/>
    </row>
    <row r="1033" spans="1:7" s="73" customFormat="1" hidden="1" x14ac:dyDescent="0.25">
      <c r="A1033" s="41" t="s">
        <v>161</v>
      </c>
      <c r="B1033" s="87" t="s">
        <v>102</v>
      </c>
      <c r="C1033" s="41"/>
      <c r="D1033" s="68"/>
      <c r="E1033" s="43"/>
      <c r="F1033" s="44"/>
      <c r="G1033" s="45"/>
    </row>
    <row r="1034" spans="1:7" s="73" customFormat="1" x14ac:dyDescent="0.25">
      <c r="A1034" s="68" t="s">
        <v>1005</v>
      </c>
      <c r="B1034" s="90" t="s">
        <v>1006</v>
      </c>
      <c r="C1034" s="129"/>
      <c r="D1034" s="129"/>
      <c r="E1034" s="132"/>
      <c r="F1034" s="132"/>
      <c r="G1034" s="133"/>
    </row>
    <row r="1035" spans="1:7" s="73" customFormat="1" x14ac:dyDescent="0.25">
      <c r="A1035" s="41" t="s">
        <v>162</v>
      </c>
      <c r="B1035" s="87" t="s">
        <v>103</v>
      </c>
      <c r="C1035" s="41"/>
      <c r="D1035" s="68"/>
      <c r="E1035" s="54"/>
      <c r="F1035" s="56"/>
      <c r="G1035" s="56"/>
    </row>
    <row r="1036" spans="1:7" s="73" customFormat="1" x14ac:dyDescent="0.25">
      <c r="A1036" s="41"/>
      <c r="B1036" s="87"/>
      <c r="C1036" s="41">
        <v>2021</v>
      </c>
      <c r="D1036" s="68" t="s">
        <v>350</v>
      </c>
      <c r="E1036" s="43"/>
      <c r="F1036" s="44"/>
      <c r="G1036" s="45">
        <v>25721.47</v>
      </c>
    </row>
    <row r="1037" spans="1:7" s="73" customFormat="1" x14ac:dyDescent="0.25">
      <c r="A1037" s="41" t="s">
        <v>163</v>
      </c>
      <c r="B1037" s="87" t="s">
        <v>104</v>
      </c>
      <c r="C1037" s="41"/>
      <c r="D1037" s="68"/>
      <c r="E1037" s="54"/>
      <c r="F1037" s="56"/>
      <c r="G1037" s="56"/>
    </row>
    <row r="1038" spans="1:7" s="73" customFormat="1" x14ac:dyDescent="0.25">
      <c r="A1038" s="41"/>
      <c r="B1038" s="87"/>
      <c r="C1038" s="41">
        <v>2021</v>
      </c>
      <c r="D1038" s="68" t="s">
        <v>350</v>
      </c>
      <c r="E1038" s="43"/>
      <c r="F1038" s="44"/>
      <c r="G1038" s="45">
        <v>36421</v>
      </c>
    </row>
    <row r="1039" spans="1:7" s="73" customFormat="1" x14ac:dyDescent="0.25">
      <c r="A1039" s="41" t="s">
        <v>164</v>
      </c>
      <c r="B1039" s="87" t="s">
        <v>105</v>
      </c>
      <c r="C1039" s="41"/>
      <c r="D1039" s="68"/>
      <c r="E1039" s="56"/>
      <c r="F1039" s="56"/>
      <c r="G1039" s="56"/>
    </row>
    <row r="1040" spans="1:7" s="73" customFormat="1" x14ac:dyDescent="0.25">
      <c r="A1040" s="41"/>
      <c r="B1040" s="87"/>
      <c r="C1040" s="41">
        <v>2017</v>
      </c>
      <c r="D1040" s="68" t="s">
        <v>1009</v>
      </c>
      <c r="E1040" s="44"/>
      <c r="F1040" s="44"/>
      <c r="G1040" s="45">
        <v>238577</v>
      </c>
    </row>
    <row r="1041" spans="1:10" s="73" customFormat="1" x14ac:dyDescent="0.25">
      <c r="A1041" s="41"/>
      <c r="B1041" s="87"/>
      <c r="C1041" s="41">
        <v>2021</v>
      </c>
      <c r="D1041" s="68" t="s">
        <v>106</v>
      </c>
      <c r="E1041" s="44"/>
      <c r="F1041" s="44"/>
      <c r="G1041" s="45">
        <v>1039289</v>
      </c>
    </row>
    <row r="1042" spans="1:10" s="73" customFormat="1" x14ac:dyDescent="0.25">
      <c r="A1042" s="41"/>
      <c r="B1042" s="87"/>
      <c r="C1042" s="41">
        <v>2021</v>
      </c>
      <c r="D1042" s="68" t="s">
        <v>107</v>
      </c>
      <c r="E1042" s="44"/>
      <c r="F1042" s="44"/>
      <c r="G1042" s="45">
        <v>2968287</v>
      </c>
    </row>
    <row r="1043" spans="1:10" s="73" customFormat="1" x14ac:dyDescent="0.25">
      <c r="A1043" s="171"/>
      <c r="B1043" s="147" t="s">
        <v>1116</v>
      </c>
      <c r="F1043" s="191"/>
    </row>
    <row r="1044" spans="1:10" s="101" customFormat="1" x14ac:dyDescent="0.25">
      <c r="A1044" s="192"/>
      <c r="B1044" s="193" t="s">
        <v>1108</v>
      </c>
      <c r="C1044" s="194"/>
      <c r="D1044" s="194"/>
      <c r="E1044" s="195"/>
      <c r="F1044" s="196"/>
      <c r="G1044" s="194"/>
      <c r="H1044" s="109"/>
      <c r="I1044" s="100"/>
    </row>
    <row r="1045" spans="1:10" s="101" customFormat="1" x14ac:dyDescent="0.25">
      <c r="A1045" s="197"/>
      <c r="B1045" s="198" t="s">
        <v>178</v>
      </c>
      <c r="C1045" s="199"/>
      <c r="D1045" s="199"/>
      <c r="E1045" s="199"/>
      <c r="F1045" s="200"/>
      <c r="G1045" s="199"/>
      <c r="H1045" s="110"/>
    </row>
    <row r="1046" spans="1:10" s="101" customFormat="1" x14ac:dyDescent="0.25">
      <c r="A1046" s="197"/>
      <c r="B1046" s="198" t="s">
        <v>180</v>
      </c>
      <c r="C1046" s="199"/>
      <c r="D1046" s="199"/>
      <c r="E1046" s="199"/>
      <c r="F1046" s="200"/>
      <c r="G1046" s="199"/>
      <c r="H1046" s="110"/>
    </row>
    <row r="1047" spans="1:10" s="101" customFormat="1" x14ac:dyDescent="0.25">
      <c r="A1047" s="197"/>
      <c r="B1047" s="198" t="s">
        <v>205</v>
      </c>
      <c r="C1047" s="199"/>
      <c r="D1047" s="199"/>
      <c r="E1047" s="199"/>
      <c r="F1047" s="200"/>
      <c r="G1047" s="199"/>
      <c r="H1047" s="110"/>
    </row>
    <row r="1048" spans="1:10" s="101" customFormat="1" x14ac:dyDescent="0.25">
      <c r="A1048" s="197"/>
      <c r="B1048" s="115" t="s">
        <v>4</v>
      </c>
      <c r="C1048" s="199"/>
      <c r="D1048" s="199"/>
      <c r="E1048" s="201">
        <f>SUM(E1049:E1050)</f>
        <v>3906</v>
      </c>
      <c r="F1048" s="202">
        <f>SUM(F1049:F1050)</f>
        <v>348</v>
      </c>
      <c r="G1048" s="203">
        <f>SUM(G1049:G1050)</f>
        <v>1085.6212700000001</v>
      </c>
      <c r="H1048" s="110"/>
    </row>
    <row r="1049" spans="1:10" s="101" customFormat="1" x14ac:dyDescent="0.25">
      <c r="A1049" s="197"/>
      <c r="B1049" s="198"/>
      <c r="C1049" s="199"/>
      <c r="D1049" s="204">
        <v>10</v>
      </c>
      <c r="E1049" s="204">
        <f>SUM(E35)</f>
        <v>51</v>
      </c>
      <c r="F1049" s="205">
        <f>SUM(F35)</f>
        <v>15</v>
      </c>
      <c r="G1049" s="206">
        <f>SUM(G35)</f>
        <v>109.59509</v>
      </c>
      <c r="H1049" s="111"/>
      <c r="I1049" s="102"/>
      <c r="J1049" s="103"/>
    </row>
    <row r="1050" spans="1:10" s="101" customFormat="1" x14ac:dyDescent="0.25">
      <c r="A1050" s="197"/>
      <c r="B1050" s="198"/>
      <c r="C1050" s="199"/>
      <c r="D1050" s="205">
        <v>0.4</v>
      </c>
      <c r="E1050" s="204">
        <f>SUM(E33:E34,E36:E47)</f>
        <v>3855</v>
      </c>
      <c r="F1050" s="205">
        <f>SUM(F33:F34,F36:F47)</f>
        <v>333</v>
      </c>
      <c r="G1050" s="206">
        <f>SUM(G33:G34,G36:G47)</f>
        <v>976.02618000000007</v>
      </c>
      <c r="H1050" s="111"/>
      <c r="I1050" s="102"/>
      <c r="J1050" s="103"/>
    </row>
    <row r="1051" spans="1:10" s="101" customFormat="1" x14ac:dyDescent="0.25">
      <c r="A1051" s="197"/>
      <c r="B1051" s="115" t="s">
        <v>3</v>
      </c>
      <c r="C1051" s="199"/>
      <c r="D1051" s="206"/>
      <c r="E1051" s="201">
        <f>SUM(E1052:E1053)</f>
        <v>1535</v>
      </c>
      <c r="F1051" s="202">
        <f>SUM(F1052:F1053)</f>
        <v>25</v>
      </c>
      <c r="G1051" s="203">
        <f>SUM(G1052:G1053)</f>
        <v>856.3469399999999</v>
      </c>
      <c r="H1051" s="111"/>
      <c r="I1051" s="102"/>
      <c r="J1051" s="103"/>
    </row>
    <row r="1052" spans="1:10" s="101" customFormat="1" x14ac:dyDescent="0.25">
      <c r="A1052" s="197"/>
      <c r="B1052" s="199"/>
      <c r="C1052" s="199"/>
      <c r="D1052" s="204">
        <v>10</v>
      </c>
      <c r="E1052" s="207"/>
      <c r="F1052" s="208"/>
      <c r="G1052" s="209"/>
      <c r="H1052" s="111"/>
      <c r="I1052" s="102"/>
      <c r="J1052" s="103"/>
    </row>
    <row r="1053" spans="1:10" s="101" customFormat="1" x14ac:dyDescent="0.25">
      <c r="A1053" s="197"/>
      <c r="B1053" s="199"/>
      <c r="C1053" s="199"/>
      <c r="D1053" s="205">
        <v>0.4</v>
      </c>
      <c r="E1053" s="204">
        <f>SUM(E49:E51)</f>
        <v>1535</v>
      </c>
      <c r="F1053" s="205">
        <f>SUM(F49:F51)</f>
        <v>25</v>
      </c>
      <c r="G1053" s="206">
        <f>SUM(G49:G51)</f>
        <v>856.3469399999999</v>
      </c>
      <c r="H1053" s="111"/>
      <c r="I1053" s="102"/>
      <c r="J1053" s="103"/>
    </row>
    <row r="1054" spans="1:10" s="101" customFormat="1" x14ac:dyDescent="0.25">
      <c r="A1054" s="197"/>
      <c r="B1054" s="198" t="s">
        <v>315</v>
      </c>
      <c r="C1054" s="199"/>
      <c r="D1054" s="199"/>
      <c r="E1054" s="199"/>
      <c r="F1054" s="200"/>
      <c r="G1054" s="199"/>
      <c r="H1054" s="111"/>
      <c r="I1054" s="103"/>
      <c r="J1054" s="103"/>
    </row>
    <row r="1055" spans="1:10" s="101" customFormat="1" x14ac:dyDescent="0.25">
      <c r="A1055" s="197"/>
      <c r="B1055" s="198" t="s">
        <v>180</v>
      </c>
      <c r="C1055" s="199"/>
      <c r="D1055" s="199"/>
      <c r="E1055" s="199"/>
      <c r="F1055" s="200"/>
      <c r="G1055" s="209"/>
      <c r="H1055" s="111"/>
      <c r="I1055" s="102"/>
      <c r="J1055" s="103"/>
    </row>
    <row r="1056" spans="1:10" s="101" customFormat="1" x14ac:dyDescent="0.25">
      <c r="A1056" s="197"/>
      <c r="B1056" s="198" t="s">
        <v>205</v>
      </c>
      <c r="C1056" s="199"/>
      <c r="D1056" s="199"/>
      <c r="E1056" s="199"/>
      <c r="F1056" s="200"/>
      <c r="G1056" s="209"/>
      <c r="H1056" s="111"/>
      <c r="I1056" s="103"/>
      <c r="J1056" s="103"/>
    </row>
    <row r="1057" spans="1:10" s="101" customFormat="1" x14ac:dyDescent="0.25">
      <c r="A1057" s="197"/>
      <c r="B1057" s="115" t="s">
        <v>4</v>
      </c>
      <c r="C1057" s="199"/>
      <c r="D1057" s="199"/>
      <c r="E1057" s="203">
        <f>E1058+E1059</f>
        <v>109494.7</v>
      </c>
      <c r="F1057" s="203">
        <f t="shared" ref="F1057:G1057" si="21">F1058+F1059</f>
        <v>14532.51</v>
      </c>
      <c r="G1057" s="203">
        <f t="shared" si="21"/>
        <v>91259.610489999992</v>
      </c>
      <c r="H1057" s="111"/>
      <c r="I1057" s="102"/>
      <c r="J1057" s="103"/>
    </row>
    <row r="1058" spans="1:10" s="101" customFormat="1" x14ac:dyDescent="0.25">
      <c r="A1058" s="197"/>
      <c r="B1058" s="115"/>
      <c r="C1058" s="199"/>
      <c r="D1058" s="204">
        <v>10</v>
      </c>
      <c r="E1058" s="206">
        <f>E170+E191+E192+E194+E197+E253+E254+E255+E286+E298+E299+E300+E301+E305+E324+E327+E342+E344+E363+E386+E415+E420+E428+E431+E433+E434+E435+E436+E437+E439+E442+E451+E457+E459+E468+E471+E473+E490+E492+E493+E496+E498+E506+E527+E528+E532+E534+E535+E538+E545+E553+E560+E561</f>
        <v>21777.7</v>
      </c>
      <c r="F1058" s="206">
        <f>F170+F191+F192+F194+F197+F253+F254+F255+F286+F298+F299+F300+F301+F305+F324+F327+F342+F344+F363+F386+F415+F420+F428+F431+F433+F434+F435+F436+F437+F439+F442+F451+F457+F459+F468+F471+F473+F490+F492+F493+F496+F498+F506+F527+F528+F532+F534+F535+F538+F545+F553+F560+F561</f>
        <v>5514</v>
      </c>
      <c r="G1058" s="206">
        <f>G170+G191+G192+G194+G197+G253+G254+G255+G286+G298+G299+G300+G301+G305+G324+G327+G342+G344+G363+G386+G415+G420+G428+G431+G433+G434+G435+G436+G437+G439+G442+G451+G457+G459+G468+G471+G473+G490+G492+G493+G496+G498+G506+G527+G528+G532+G534+G535+G538+G545+G553+G560+G561</f>
        <v>30753.840940000002</v>
      </c>
      <c r="H1058" s="111"/>
      <c r="I1058" s="102"/>
      <c r="J1058" s="102"/>
    </row>
    <row r="1059" spans="1:10" s="101" customFormat="1" x14ac:dyDescent="0.25">
      <c r="A1059" s="197"/>
      <c r="B1059" s="199"/>
      <c r="C1059" s="199"/>
      <c r="D1059" s="205">
        <v>0.4</v>
      </c>
      <c r="E1059" s="206">
        <f>E169+E171+E172+E173+E174+E175+E176+E177+E178+E179+E180+E181+E182+E183+E184+E185+E186+E187+E188+E189+E190+E193+E195+E196+E198+E199+E200+E201+E202+E203+E204+E205+E206+E207+E208+E209+E210+E211+E212+E213+E214+E215+E216+E217+E218+E219+E220+E221+E222+E223+E224+E225+E226+E227+E228+E229+E230+E231+E232+E233+E234+E235+E236+E237+E238+E239+E240+E241+E242+E243+E244+E245+E246+E247+E248+E249+E250+E251+E252+E256+E257+E258+E259+E260+E261+E262+E263+E264+E265+E266+E267+E268+E269+E270+E271+E272+E273+E274+E275+E276+E277+E278+E279+E280+E281+E282+E283+E284+E285+E287+E288+E289+E290+E291+E292+E293+E294+E295+E296+E297+E302+E303+E304+E306+E307+E308+E309+E310+E311+E312+E313+E314+E315+E316+E317+E318+E319+E320+E321+E322+E323+E325+E326+E328+E329+E330+E331+E332+E333+E334+E335+E336+E337+E338+E339+E340+E341+E343+E345+E346+E347+E348+E349+E350+E351+E352+E353+E354+E355+E356+E357+E358+E359+E360+E361+E362+E364+E365+E366+E367+E368+E369+E370+E371+E372+E373+E374+E375+E376+E377+E378+E379+E380+E381+E382+E383+E384+E385+E387+E388+E389+E390+E391+E392+E393+E394+E395+E396+E397+E398+E399+E400+E401+E402+E403+E404+E405+E406+E407+E408+E409+E410+E411+E412+E413+E414+E416+E417+E418+E419+E421+E422+E423+E424+E425+E426+E427+E429+E430+E432+E438+E440+E441+E443+E444+E445+E446+E447+E448+E449+E452+E453+E454+E450+E455+E456+E458+E460+E461+E462+E463+E464+E465+E466+E467+E469+E470+E472+E474+E475+E476+E477+E478+E479+E480+E481+E482+E483+E484+E485+E486+E487+E488+E489+E491+E494+E495+E497+E499+E500+E501+E502+E503+E504+E505+E507+E508+E509+E510+E511+E512+E513+E514+E515+E516+E517+E518+E519+E520+E521+E522+E523+E524+E525+E526+E529+E530+E531+E533+E536+E537+E539+E540+E541+E542+E543+E544+E546+E547+E548+E549+E550+E551+E552+E554+E555+E556+E557+E558+E559</f>
        <v>87717</v>
      </c>
      <c r="F1059" s="206">
        <f>F169+F171+F172+F173+F174+F175+F176+F177+F178+F179+F180+F181+F182+F183+F184+F185+F186+F187+F188+F189+F190+F193+F195+F196+F198+F199+F200+F201+F202+F203+F204+F205+F206+F207+F208+F209+F210+F211+F212+F213+F214+F215+F216+F217+F218+F219+F220+F221+F222+F223+F224+F225+F226+F227+F228+F229+F230+F231+F232+F233+F234+F235+F236+F237+F238+F239+F240+F241+F242+F243+F244+F245+F246+F247+F248+F249+F250+F251+F252+F256+F257+F258+F259+F260+F261+F262+F263+F264+F265+F266+F267+F268+F269+F270+F271+F272+F273+F274+F275+F276+F277+F278+F279+F280+F281+F282+F283+F284+F285+F287+F288+F289+F290+F291+F292+F293+F294+F295+F296+F297+F302+F303+F304+F306+F307+F308+F309+F310+F311+F312+F313+F314+F315+F316+F317+F318+F319+F320+F321+F322+F323+F325+F326+F328+F329+F330+F331+F332+F333+F334+F335+F336+F337+F338+F339+F340+F341+F343+F345+F346+F347+F348+F349+F350+F351+F352+F353+F354+F355+F356+F357+F358+F359+F360+F361+F362+F364+F365+F366+F367+F368+F369+F370+F371+F372+F373+F374+F375+F376+F377+F378+F379+F380+F381+F382+F383+F384+F385+F387+F388+F389+F390+F391+F392+F393+F394+F395+F396+F397+F398+F399+F400+F401+F402+F403+F404+F405+F406+F407+F408+F409+F410+F411+F412+F413+F414+F416+F417+F418+F419+F421+F422+F423+F424+F425+F426+F427+F429+F430+F432+F438+F440+F441+F443+F444+F445+F446+F447+F448+F449+F452+F453+F454+F450+F455+F456+F458+F460+F461+F462+F463+F464+F465+F466+F467+F469+F470+F472+F474+F475+F476+F477+F478+F479+F480+F481+F482+F483+F484+F485+F486+F487+F488+F489+F491+F494+F495+F497+F499+F500+F501+F502+F503+F504+F505+F507+F508+F509+F510+F511+F512+F513+F514+F515+F516+F517+F518+F519+F520+F521+F522+F523+F524+F525+F526+F529+F530+F531+F533+F536+F537+F539+F540+F541+F542+F543+F544+F546+F547+F548+F549+F550+F551+F552+F554+F555+F556+F557+F558+F559</f>
        <v>9018.51</v>
      </c>
      <c r="G1059" s="206">
        <f>G169+G171+G172+G173+G174+G175+G176+G177+G178+G179+G180+G181+G182+G183+G184+G185+G186+G187+G188+G189+G190+G193+G195+G196+G198+G199+G200+G201+G202+G203+G204+G205+G206+G207+G208+G209+G210+G211+G212+G213+G214+G215+G216+G217+G218+G219+G220+G221+G222+G223+G224+G225+G226+G227+G228+G229+G230+G231+G232+G233+G234+G235+G236+G237+G238+G239+G240+G241+G242+G243+G244+G245+G246+G247+G248+G249+G250+G251+G252+G256+G257+G258+G259+G260+G261+G262+G263+G264+G265+G266+G267+G268+G269+G270+G271+G272+G273+G274+G275+G276+G277+G278+G279+G280+G281+G282+G283+G284+G285+G287+G288+G289+G290+G291+G292+G293+G294+G295+G296+G297+G302+G303+G304+G306+G307+G308+G309+G310+G311+G312+G313+G314+G315+G316+G317+G318+G319+G320+G321+G322+G323+G325+G326+G328+G329+G330+G331+G332+G333+G334+G335+G336+G337+G338+G339+G340+G341+G343+G345+G346+G347+G348+G349+G350+G351+G352+G353+G354+G355+G356+G357+G358+G359+G360+G361+G362+G364+G365+G366+G367+G368+G369+G370+G371+G372+G373+G374+G375+G376+G377+G378+G379+G380+G381+G382+G383+G384+G385+G387+G388+G389+G390+G391+G392+G393+G394+G395+G396+G397+G398+G399+G400+G401+G402+G403+G404+G405+G406+G407+G408+G409+G410+G411+G412+G413+G414+G416+G417+G418+G419+G421+G422+G423+G424+G425+G426+G427+G429+G430+G432+G438+G440+G441+G443+G444+G445+G446+G447+G448+G449+G452+G453+G454+G450+G455+G456+G458+G460+G461+G462+G463+G464+G465+G466+G467+G469+G470+G472+G474+G475+G476+G477+G478+G479+G480+G481+G482+G483+G484+G485+G486+G487+G488+G489+G491+G494+G495+G497+G499+G500+G501+G502+G503+G504+G505+G507+G508+G509+G510+G511+G512+G513+G514+G515+G516+G517+G518+G519+G520+G521+G522+G523+G524+G525+G526+G529+G530+G531+G533+G536+G537+G539+G540+G541+G542+G543+G544+G546+G547+G548+G549+G550+G551+G552+G554+G555+G556+G557+G558+G559</f>
        <v>60505.76954999999</v>
      </c>
      <c r="H1059" s="111"/>
      <c r="I1059" s="102"/>
      <c r="J1059" s="102"/>
    </row>
    <row r="1060" spans="1:10" s="101" customFormat="1" x14ac:dyDescent="0.25">
      <c r="A1060" s="197"/>
      <c r="B1060" s="115" t="s">
        <v>3</v>
      </c>
      <c r="C1060" s="199"/>
      <c r="D1060" s="206"/>
      <c r="E1060" s="203">
        <f>SUM(E1061:E1062)</f>
        <v>33359</v>
      </c>
      <c r="F1060" s="203">
        <f>SUM(F1061:F1062)</f>
        <v>11107</v>
      </c>
      <c r="G1060" s="203">
        <f>SUM(G1061:G1062)</f>
        <v>41663.133580000009</v>
      </c>
      <c r="H1060" s="111"/>
      <c r="I1060" s="103"/>
      <c r="J1060" s="102"/>
    </row>
    <row r="1061" spans="1:10" s="101" customFormat="1" x14ac:dyDescent="0.25">
      <c r="A1061" s="197"/>
      <c r="B1061" s="199"/>
      <c r="C1061" s="199"/>
      <c r="D1061" s="204">
        <v>10</v>
      </c>
      <c r="E1061" s="206">
        <f>E563+E564+E567+E568+E569+E571+E572+E580+E581+E583+E584+E586+E590+E593</f>
        <v>19279</v>
      </c>
      <c r="F1061" s="206">
        <f>F563+F564+F567+F568+F569+F571+F572+F580+F581+F583+F584+F586+F590+F593</f>
        <v>7482</v>
      </c>
      <c r="G1061" s="206">
        <f>G563+G564+G567+G568+G569+G571+G572+G580+G581+G583+G584+G586+G590+G593</f>
        <v>27724.619010000006</v>
      </c>
      <c r="H1061" s="111"/>
      <c r="I1061" s="102"/>
      <c r="J1061" s="102"/>
    </row>
    <row r="1062" spans="1:10" s="101" customFormat="1" x14ac:dyDescent="0.25">
      <c r="A1062" s="197"/>
      <c r="B1062" s="199"/>
      <c r="C1062" s="199"/>
      <c r="D1062" s="205">
        <v>0.4</v>
      </c>
      <c r="E1062" s="206">
        <f>E565+E566+E570+E573+E574+E575+E576+E577+E578+E579+E582+E585+E587+E588+E589+E591+E592+E594</f>
        <v>14080</v>
      </c>
      <c r="F1062" s="206">
        <f>F565+F566+F570+F573+F574+F575+F576+F577+F578+F579+F582+F585+F587+F588+F589+F591+F592+F594</f>
        <v>3625</v>
      </c>
      <c r="G1062" s="206">
        <f>G565+G566+G570+G573+G574+G575+G576+G577+G578+G579+G582+G585+G587+G588+G589+G591+G592+G594</f>
        <v>13938.514569999999</v>
      </c>
      <c r="H1062" s="111"/>
      <c r="I1062" s="102"/>
      <c r="J1062" s="102"/>
    </row>
    <row r="1063" spans="1:10" s="101" customFormat="1" x14ac:dyDescent="0.25">
      <c r="A1063" s="197"/>
      <c r="B1063" s="115" t="s">
        <v>5</v>
      </c>
      <c r="C1063" s="199"/>
      <c r="D1063" s="206"/>
      <c r="E1063" s="203">
        <f>SUM(E1064)</f>
        <v>2254</v>
      </c>
      <c r="F1063" s="203">
        <f t="shared" ref="F1063:G1063" si="22">SUM(F1064)</f>
        <v>669</v>
      </c>
      <c r="G1063" s="203">
        <f t="shared" si="22"/>
        <v>2759.8809500000002</v>
      </c>
      <c r="H1063" s="111"/>
      <c r="I1063" s="103"/>
      <c r="J1063" s="102"/>
    </row>
    <row r="1064" spans="1:10" s="101" customFormat="1" x14ac:dyDescent="0.25">
      <c r="A1064" s="197"/>
      <c r="B1064" s="199"/>
      <c r="C1064" s="199"/>
      <c r="D1064" s="204">
        <v>10</v>
      </c>
      <c r="E1064" s="206">
        <f>E596</f>
        <v>2254</v>
      </c>
      <c r="F1064" s="206">
        <f>F596</f>
        <v>669</v>
      </c>
      <c r="G1064" s="206">
        <f>G596</f>
        <v>2759.8809500000002</v>
      </c>
      <c r="H1064" s="111"/>
      <c r="I1064" s="102"/>
      <c r="J1064" s="102"/>
    </row>
    <row r="1065" spans="1:10" s="101" customFormat="1" x14ac:dyDescent="0.25">
      <c r="A1065" s="197"/>
      <c r="B1065" s="198" t="s">
        <v>228</v>
      </c>
      <c r="C1065" s="199"/>
      <c r="D1065" s="206"/>
      <c r="E1065" s="206"/>
      <c r="F1065" s="206"/>
      <c r="G1065" s="206"/>
      <c r="H1065" s="111"/>
      <c r="I1065" s="103"/>
      <c r="J1065" s="102"/>
    </row>
    <row r="1066" spans="1:10" s="101" customFormat="1" x14ac:dyDescent="0.25">
      <c r="A1066" s="197"/>
      <c r="B1066" s="198" t="s">
        <v>198</v>
      </c>
      <c r="C1066" s="199"/>
      <c r="D1066" s="206"/>
      <c r="E1066" s="206"/>
      <c r="F1066" s="206"/>
      <c r="G1066" s="206"/>
      <c r="H1066" s="111"/>
      <c r="I1066" s="103"/>
      <c r="J1066" s="102"/>
    </row>
    <row r="1067" spans="1:10" s="101" customFormat="1" x14ac:dyDescent="0.25">
      <c r="A1067" s="197"/>
      <c r="B1067" s="115" t="s">
        <v>4</v>
      </c>
      <c r="C1067" s="199"/>
      <c r="D1067" s="206"/>
      <c r="E1067" s="203">
        <f>SUM(E1068:E1069)</f>
        <v>4846</v>
      </c>
      <c r="F1067" s="203">
        <f>SUM(F1068:F1069)</f>
        <v>818.5</v>
      </c>
      <c r="G1067" s="203">
        <f>SUM(G1068:G1069)</f>
        <v>4494.1661800000002</v>
      </c>
      <c r="H1067" s="111"/>
      <c r="I1067" s="103"/>
      <c r="J1067" s="102"/>
    </row>
    <row r="1068" spans="1:10" s="101" customFormat="1" x14ac:dyDescent="0.25">
      <c r="A1068" s="197"/>
      <c r="B1068" s="199"/>
      <c r="C1068" s="199"/>
      <c r="D1068" s="204">
        <v>10</v>
      </c>
      <c r="E1068" s="206">
        <f>E617+E618+E619+E620+E621+E622+E623+E627+E628+E629+E630+E631+E632+E633+E634+E635+E636+E637+E638+E641+E642+E643+E644+E645+E646+E647</f>
        <v>4588</v>
      </c>
      <c r="F1068" s="206">
        <f>F617+F618+F619+F620+F621+F622+F623+F627+F628+F629+F630+F631+F632+F633+F634+F635+F636+F637+F638+F641+F642+F643+F644+F645+F646+F647</f>
        <v>791.5</v>
      </c>
      <c r="G1068" s="206">
        <f>G617+G618+G619+G620+G621+G622+G623+G627+G628+G629+G630+G631+G632+G633+G634+G635+G636+G637+G638+G641+G642+G643+G644+G645+G646+G647</f>
        <v>4321.8634700000002</v>
      </c>
      <c r="H1068" s="111"/>
      <c r="I1068" s="102"/>
      <c r="J1068" s="102"/>
    </row>
    <row r="1069" spans="1:10" s="101" customFormat="1" x14ac:dyDescent="0.25">
      <c r="A1069" s="197"/>
      <c r="B1069" s="199"/>
      <c r="C1069" s="199"/>
      <c r="D1069" s="205">
        <v>0.4</v>
      </c>
      <c r="E1069" s="206">
        <f>E624+E625+E626+E639+E640</f>
        <v>258</v>
      </c>
      <c r="F1069" s="206">
        <f>F624+F625+F626+F639+F640</f>
        <v>27</v>
      </c>
      <c r="G1069" s="206">
        <f>G624+G625+G626+G639+G640</f>
        <v>172.30271000000002</v>
      </c>
      <c r="H1069" s="111"/>
      <c r="I1069" s="102"/>
      <c r="J1069" s="102"/>
    </row>
    <row r="1070" spans="1:10" s="101" customFormat="1" x14ac:dyDescent="0.25">
      <c r="A1070" s="197"/>
      <c r="B1070" s="199"/>
      <c r="C1070" s="199"/>
      <c r="D1070" s="205"/>
      <c r="E1070" s="206"/>
      <c r="F1070" s="206"/>
      <c r="G1070" s="206"/>
      <c r="H1070" s="111"/>
      <c r="I1070" s="103"/>
      <c r="J1070" s="102"/>
    </row>
    <row r="1071" spans="1:10" s="101" customFormat="1" x14ac:dyDescent="0.25">
      <c r="A1071" s="197"/>
      <c r="B1071" s="115" t="s">
        <v>3</v>
      </c>
      <c r="C1071" s="199"/>
      <c r="D1071" s="204">
        <v>10</v>
      </c>
      <c r="E1071" s="206">
        <f>E648</f>
        <v>3653</v>
      </c>
      <c r="F1071" s="206">
        <f>F648</f>
        <v>1417</v>
      </c>
      <c r="G1071" s="206">
        <f>G648</f>
        <v>2893.9259099999995</v>
      </c>
      <c r="H1071" s="111"/>
      <c r="I1071" s="102"/>
      <c r="J1071" s="102"/>
    </row>
    <row r="1072" spans="1:10" s="101" customFormat="1" x14ac:dyDescent="0.25">
      <c r="A1072" s="197"/>
      <c r="B1072" s="115"/>
      <c r="C1072" s="199"/>
      <c r="D1072" s="204"/>
      <c r="E1072" s="206"/>
      <c r="F1072" s="206"/>
      <c r="G1072" s="206"/>
      <c r="H1072" s="111"/>
      <c r="I1072" s="103"/>
      <c r="J1072" s="102"/>
    </row>
    <row r="1073" spans="1:10" s="101" customFormat="1" x14ac:dyDescent="0.25">
      <c r="A1073" s="197"/>
      <c r="B1073" s="115" t="s">
        <v>5</v>
      </c>
      <c r="C1073" s="199"/>
      <c r="D1073" s="204">
        <v>10</v>
      </c>
      <c r="E1073" s="206">
        <f>E664</f>
        <v>995</v>
      </c>
      <c r="F1073" s="206">
        <f>F664</f>
        <v>15</v>
      </c>
      <c r="G1073" s="206">
        <f>G664</f>
        <v>911.52029000000005</v>
      </c>
      <c r="H1073" s="111"/>
      <c r="I1073" s="102"/>
      <c r="J1073" s="102"/>
    </row>
    <row r="1074" spans="1:10" s="101" customFormat="1" x14ac:dyDescent="0.25">
      <c r="A1074" s="197"/>
      <c r="B1074" s="199"/>
      <c r="C1074" s="199"/>
      <c r="D1074" s="206"/>
      <c r="E1074" s="206"/>
      <c r="F1074" s="206"/>
      <c r="G1074" s="206"/>
      <c r="H1074" s="111"/>
      <c r="I1074" s="103"/>
      <c r="J1074" s="102"/>
    </row>
    <row r="1075" spans="1:10" s="101" customFormat="1" ht="18" x14ac:dyDescent="0.25">
      <c r="A1075" s="197"/>
      <c r="B1075" s="210" t="s">
        <v>1107</v>
      </c>
      <c r="C1075" s="199"/>
      <c r="D1075" s="199"/>
      <c r="E1075" s="201">
        <f>E1079+E1081+E1082</f>
        <v>1504</v>
      </c>
      <c r="F1075" s="201">
        <f t="shared" ref="F1075:G1075" si="23">F1079+F1081+F1082</f>
        <v>1692</v>
      </c>
      <c r="G1075" s="201">
        <f t="shared" si="23"/>
        <v>15327.39861</v>
      </c>
      <c r="H1075" s="111"/>
      <c r="I1075" s="103"/>
      <c r="J1075" s="102"/>
    </row>
    <row r="1076" spans="1:10" s="101" customFormat="1" x14ac:dyDescent="0.25">
      <c r="A1076" s="197"/>
      <c r="B1076" s="198" t="s">
        <v>744</v>
      </c>
      <c r="C1076" s="199"/>
      <c r="D1076" s="199"/>
      <c r="E1076" s="199"/>
      <c r="F1076" s="200"/>
      <c r="G1076" s="199"/>
      <c r="H1076" s="111"/>
      <c r="I1076" s="103"/>
      <c r="J1076" s="102"/>
    </row>
    <row r="1077" spans="1:10" s="101" customFormat="1" x14ac:dyDescent="0.25">
      <c r="A1077" s="197"/>
      <c r="B1077" s="198" t="s">
        <v>764</v>
      </c>
      <c r="C1077" s="199"/>
      <c r="D1077" s="199"/>
      <c r="E1077" s="199"/>
      <c r="F1077" s="200"/>
      <c r="G1077" s="199"/>
      <c r="H1077" s="111"/>
      <c r="I1077" s="103"/>
      <c r="J1077" s="102"/>
    </row>
    <row r="1078" spans="1:10" s="101" customFormat="1" x14ac:dyDescent="0.25">
      <c r="A1078" s="197"/>
      <c r="B1078" s="198" t="s">
        <v>748</v>
      </c>
      <c r="C1078" s="199"/>
      <c r="D1078" s="199"/>
      <c r="E1078" s="199"/>
      <c r="F1078" s="200"/>
      <c r="G1078" s="199"/>
      <c r="H1078" s="111"/>
      <c r="I1078" s="103"/>
      <c r="J1078" s="102"/>
    </row>
    <row r="1079" spans="1:10" s="101" customFormat="1" x14ac:dyDescent="0.25">
      <c r="A1079" s="197"/>
      <c r="B1079" s="116" t="s">
        <v>4</v>
      </c>
      <c r="C1079" s="199"/>
      <c r="D1079" s="211">
        <v>0.4</v>
      </c>
      <c r="E1079" s="207">
        <f>E696</f>
        <v>145</v>
      </c>
      <c r="F1079" s="207">
        <f>F696</f>
        <v>7</v>
      </c>
      <c r="G1079" s="207">
        <f>G696</f>
        <v>55.969610000000003</v>
      </c>
      <c r="H1079" s="111"/>
      <c r="I1079" s="108"/>
      <c r="J1079" s="102"/>
    </row>
    <row r="1080" spans="1:10" s="101" customFormat="1" x14ac:dyDescent="0.25">
      <c r="A1080" s="197"/>
      <c r="B1080" s="198" t="s">
        <v>756</v>
      </c>
      <c r="C1080" s="199"/>
      <c r="D1080" s="199"/>
      <c r="E1080" s="199"/>
      <c r="F1080" s="200"/>
      <c r="G1080" s="199"/>
      <c r="H1080" s="111"/>
      <c r="I1080" s="103"/>
      <c r="J1080" s="104"/>
    </row>
    <row r="1081" spans="1:10" s="101" customFormat="1" x14ac:dyDescent="0.25">
      <c r="A1081" s="197"/>
      <c r="B1081" s="116" t="s">
        <v>5</v>
      </c>
      <c r="C1081" s="199"/>
      <c r="D1081" s="211">
        <v>10</v>
      </c>
      <c r="E1081" s="207">
        <f>E705</f>
        <v>155</v>
      </c>
      <c r="F1081" s="207">
        <f>F705</f>
        <v>205</v>
      </c>
      <c r="G1081" s="207">
        <f>G705</f>
        <v>276.11</v>
      </c>
      <c r="H1081" s="111"/>
      <c r="I1081" s="102"/>
      <c r="J1081" s="102"/>
    </row>
    <row r="1082" spans="1:10" s="101" customFormat="1" x14ac:dyDescent="0.25">
      <c r="A1082" s="197"/>
      <c r="B1082" s="116" t="s">
        <v>6</v>
      </c>
      <c r="C1082" s="199"/>
      <c r="D1082" s="211">
        <v>10</v>
      </c>
      <c r="E1082" s="207">
        <f>E707</f>
        <v>1204</v>
      </c>
      <c r="F1082" s="207">
        <f>F707</f>
        <v>1480</v>
      </c>
      <c r="G1082" s="207">
        <f>G707</f>
        <v>14995.319</v>
      </c>
      <c r="H1082" s="111"/>
      <c r="I1082" s="102"/>
      <c r="J1082" s="102"/>
    </row>
    <row r="1083" spans="1:10" s="101" customFormat="1" x14ac:dyDescent="0.25">
      <c r="A1083" s="197"/>
      <c r="B1083" s="198"/>
      <c r="C1083" s="199"/>
      <c r="D1083" s="199"/>
      <c r="E1083" s="199"/>
      <c r="F1083" s="200"/>
      <c r="G1083" s="199"/>
      <c r="H1083" s="112"/>
      <c r="I1083" s="103"/>
      <c r="J1083" s="102"/>
    </row>
    <row r="1084" spans="1:10" s="101" customFormat="1" x14ac:dyDescent="0.25">
      <c r="A1084" s="197"/>
      <c r="B1084" s="198" t="s">
        <v>943</v>
      </c>
      <c r="C1084" s="199"/>
      <c r="D1084" s="211"/>
      <c r="E1084" s="201">
        <f>SUM(E1085:E1086)</f>
        <v>0</v>
      </c>
      <c r="F1084" s="201">
        <f t="shared" ref="F1084:G1084" si="24">SUM(F1085:F1086)</f>
        <v>3245</v>
      </c>
      <c r="G1084" s="201">
        <f t="shared" si="24"/>
        <v>4989.1683599999997</v>
      </c>
      <c r="H1084" s="112"/>
      <c r="I1084" s="103"/>
      <c r="J1084" s="102"/>
    </row>
    <row r="1085" spans="1:10" s="101" customFormat="1" x14ac:dyDescent="0.25">
      <c r="A1085" s="197"/>
      <c r="B1085" s="115" t="s">
        <v>946</v>
      </c>
      <c r="C1085" s="199"/>
      <c r="D1085" s="211">
        <v>10</v>
      </c>
      <c r="E1085" s="207">
        <f>E871</f>
        <v>0</v>
      </c>
      <c r="F1085" s="207">
        <f>F871</f>
        <v>570</v>
      </c>
      <c r="G1085" s="207">
        <f>G871</f>
        <v>1207.0950600000001</v>
      </c>
      <c r="H1085" s="111"/>
      <c r="I1085" s="103"/>
      <c r="J1085" s="102"/>
    </row>
    <row r="1086" spans="1:10" s="101" customFormat="1" x14ac:dyDescent="0.25">
      <c r="A1086" s="197"/>
      <c r="B1086" s="115" t="s">
        <v>947</v>
      </c>
      <c r="C1086" s="199"/>
      <c r="D1086" s="211">
        <v>10</v>
      </c>
      <c r="E1086" s="207">
        <f>E873</f>
        <v>0</v>
      </c>
      <c r="F1086" s="207">
        <f>F873</f>
        <v>2675</v>
      </c>
      <c r="G1086" s="207">
        <f>G873</f>
        <v>3782.0733</v>
      </c>
      <c r="H1086" s="111"/>
      <c r="I1086" s="102"/>
      <c r="J1086" s="102"/>
    </row>
    <row r="1087" spans="1:10" s="101" customFormat="1" x14ac:dyDescent="0.25">
      <c r="A1087" s="197"/>
      <c r="B1087" s="199"/>
      <c r="C1087" s="199"/>
      <c r="D1087" s="199"/>
      <c r="E1087" s="199"/>
      <c r="F1087" s="200"/>
      <c r="G1087" s="199"/>
      <c r="H1087" s="112"/>
      <c r="I1087" s="103"/>
      <c r="J1087" s="102"/>
    </row>
    <row r="1088" spans="1:10" s="101" customFormat="1" ht="15.75" customHeight="1" x14ac:dyDescent="0.25">
      <c r="A1088" s="197"/>
      <c r="B1088" s="198" t="s">
        <v>142</v>
      </c>
      <c r="C1088" s="199"/>
      <c r="D1088" s="199"/>
      <c r="E1088" s="199"/>
      <c r="F1088" s="200"/>
      <c r="G1088" s="199"/>
      <c r="H1088" s="112"/>
      <c r="I1088" s="103"/>
      <c r="J1088" s="102"/>
    </row>
    <row r="1089" spans="1:10" s="101" customFormat="1" x14ac:dyDescent="0.25">
      <c r="A1089" s="197"/>
      <c r="B1089" s="198" t="s">
        <v>956</v>
      </c>
      <c r="C1089" s="199"/>
      <c r="D1089" s="199"/>
      <c r="E1089" s="199"/>
      <c r="F1089" s="212">
        <f>SUM(F1090:F1093)</f>
        <v>11299.5</v>
      </c>
      <c r="G1089" s="212">
        <f>SUM(G1090:G1093)</f>
        <v>32814.75346</v>
      </c>
      <c r="H1089" s="112"/>
      <c r="I1089" s="103"/>
      <c r="J1089" s="102"/>
    </row>
    <row r="1090" spans="1:10" s="101" customFormat="1" x14ac:dyDescent="0.25">
      <c r="A1090" s="197"/>
      <c r="B1090" s="115" t="s">
        <v>957</v>
      </c>
      <c r="C1090" s="211"/>
      <c r="D1090" s="211" t="s">
        <v>958</v>
      </c>
      <c r="E1090" s="199"/>
      <c r="F1090" s="200">
        <f>F893</f>
        <v>660.3</v>
      </c>
      <c r="G1090" s="200">
        <f>G893</f>
        <v>5846.3575400000009</v>
      </c>
      <c r="H1090" s="113"/>
      <c r="I1090" s="105"/>
      <c r="J1090" s="102"/>
    </row>
    <row r="1091" spans="1:10" s="101" customFormat="1" x14ac:dyDescent="0.25">
      <c r="A1091" s="197"/>
      <c r="B1091" s="116" t="s">
        <v>972</v>
      </c>
      <c r="C1091" s="211"/>
      <c r="D1091" s="211" t="s">
        <v>958</v>
      </c>
      <c r="E1091" s="199"/>
      <c r="F1091" s="200">
        <f>F923</f>
        <v>2817.8999999999996</v>
      </c>
      <c r="G1091" s="200">
        <f>G923</f>
        <v>10520.739379999997</v>
      </c>
      <c r="H1091" s="113"/>
      <c r="I1091" s="105"/>
      <c r="J1091" s="102"/>
    </row>
    <row r="1092" spans="1:10" s="101" customFormat="1" x14ac:dyDescent="0.25">
      <c r="A1092" s="197"/>
      <c r="B1092" s="116" t="s">
        <v>984</v>
      </c>
      <c r="C1092" s="211"/>
      <c r="D1092" s="211" t="s">
        <v>958</v>
      </c>
      <c r="E1092" s="199"/>
      <c r="F1092" s="200">
        <f>F961</f>
        <v>6333.3000000000011</v>
      </c>
      <c r="G1092" s="200">
        <f>G961</f>
        <v>14062.600210000002</v>
      </c>
      <c r="H1092" s="113"/>
      <c r="I1092" s="105"/>
      <c r="J1092" s="102"/>
    </row>
    <row r="1093" spans="1:10" s="107" customFormat="1" x14ac:dyDescent="0.25">
      <c r="A1093" s="197"/>
      <c r="B1093" s="117" t="s">
        <v>1016</v>
      </c>
      <c r="C1093" s="119"/>
      <c r="D1093" s="211" t="s">
        <v>958</v>
      </c>
      <c r="E1093" s="213"/>
      <c r="F1093" s="214">
        <f>F995</f>
        <v>1488</v>
      </c>
      <c r="G1093" s="214">
        <f>G995</f>
        <v>2385.0563300000003</v>
      </c>
      <c r="H1093" s="114"/>
      <c r="I1093" s="105"/>
      <c r="J1093" s="106"/>
    </row>
    <row r="1094" spans="1:10" s="107" customFormat="1" x14ac:dyDescent="0.25">
      <c r="A1094" s="192"/>
      <c r="B1094" s="213"/>
      <c r="C1094" s="213"/>
      <c r="D1094" s="213"/>
      <c r="E1094" s="213"/>
      <c r="F1094" s="214"/>
      <c r="G1094" s="213"/>
    </row>
    <row r="1095" spans="1:10" s="107" customFormat="1" x14ac:dyDescent="0.25">
      <c r="A1095" s="197"/>
      <c r="E1095" s="215">
        <f t="shared" ref="E1095:F1095" si="25">E1048+E1051+E1057+E1060+E1064+E1067+E1071+E1073+E1079+E1081+E1082+E1085+E1086+E1090+E1091+E1092+E1093</f>
        <v>161546.70000000001</v>
      </c>
      <c r="F1095" s="215">
        <f t="shared" si="25"/>
        <v>45168.510000000009</v>
      </c>
      <c r="G1095" s="215">
        <f>G1048+G1051+G1057+G1060+G1064+G1067+G1071+G1073+G1079+G1081+G1082+G1085+G1086+G1090+G1091+G1092+G1093</f>
        <v>199055.52603999991</v>
      </c>
    </row>
    <row r="1096" spans="1:10" s="107" customFormat="1" x14ac:dyDescent="0.25">
      <c r="A1096" s="197"/>
      <c r="F1096" s="216"/>
      <c r="G1096" s="215">
        <f>G32+G48+G168+G562+G595+G616+G648+G664+G695+G705+G707+G871+G873+G893+G923+G961+G995</f>
        <v>199055.52603999985</v>
      </c>
    </row>
    <row r="1097" spans="1:10" s="107" customFormat="1" x14ac:dyDescent="0.25">
      <c r="A1097" s="192"/>
      <c r="F1097" s="216"/>
    </row>
  </sheetData>
  <mergeCells count="4">
    <mergeCell ref="F1:G1"/>
    <mergeCell ref="A2:G2"/>
    <mergeCell ref="F3:G3"/>
    <mergeCell ref="A4:G4"/>
  </mergeCells>
  <pageMargins left="0.70866141732283472" right="0.70866141732283472" top="0.74803149606299213" bottom="0.74803149606299213" header="0.31496062992125984" footer="0.31496062992125984"/>
  <pageSetup paperSize="9" scale="54" fitToHeight="34" orientation="landscape" r:id="rId1"/>
  <rowBreaks count="1" manualBreakCount="1">
    <brk id="9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view="pageBreakPreview" zoomScale="80" zoomScaleNormal="60" zoomScaleSheetLayoutView="80" workbookViewId="0">
      <selection activeCell="E20" sqref="E20"/>
    </sheetView>
  </sheetViews>
  <sheetFormatPr defaultRowHeight="16.5" x14ac:dyDescent="0.3"/>
  <cols>
    <col min="1" max="1" width="4.28515625" style="15" customWidth="1"/>
    <col min="2" max="2" width="6.85546875" style="15" bestFit="1" customWidth="1"/>
    <col min="3" max="3" width="32" style="15" customWidth="1"/>
    <col min="4" max="4" width="21.140625" style="15" customWidth="1"/>
    <col min="5" max="5" width="19.28515625" style="15" customWidth="1"/>
    <col min="6" max="6" width="19.5703125" style="15" customWidth="1"/>
    <col min="7" max="7" width="21.42578125" style="15" customWidth="1"/>
    <col min="8" max="10" width="9.140625" style="15"/>
    <col min="11" max="11" width="18.5703125" style="15" hidden="1" customWidth="1"/>
    <col min="12" max="12" width="0" style="15" hidden="1" customWidth="1"/>
    <col min="13" max="13" width="7.5703125" style="15" hidden="1" customWidth="1"/>
    <col min="14" max="14" width="8.7109375" style="15" hidden="1" customWidth="1"/>
    <col min="15" max="15" width="8.42578125" style="15" hidden="1" customWidth="1"/>
    <col min="16" max="16" width="11" style="15" hidden="1" customWidth="1"/>
    <col min="17" max="17" width="12.7109375" style="15" hidden="1" customWidth="1"/>
    <col min="18" max="16384" width="9.140625" style="15"/>
  </cols>
  <sheetData>
    <row r="1" spans="2:17" ht="71.25" customHeight="1" x14ac:dyDescent="0.3">
      <c r="F1" s="230" t="s">
        <v>12</v>
      </c>
      <c r="G1" s="230"/>
    </row>
    <row r="3" spans="2:17" ht="16.5" customHeight="1" x14ac:dyDescent="0.3">
      <c r="B3" s="223" t="s">
        <v>23</v>
      </c>
      <c r="C3" s="223"/>
      <c r="D3" s="223"/>
      <c r="E3" s="223"/>
      <c r="F3" s="223"/>
      <c r="G3" s="223"/>
    </row>
    <row r="4" spans="2:17" x14ac:dyDescent="0.3">
      <c r="B4" s="223"/>
      <c r="C4" s="223"/>
      <c r="D4" s="223"/>
      <c r="E4" s="223"/>
      <c r="F4" s="223"/>
      <c r="G4" s="223"/>
    </row>
    <row r="5" spans="2:17" x14ac:dyDescent="0.3">
      <c r="G5" s="16"/>
    </row>
    <row r="6" spans="2:17" ht="33.75" customHeight="1" x14ac:dyDescent="0.3">
      <c r="B6" s="224" t="s">
        <v>9</v>
      </c>
      <c r="C6" s="224" t="s">
        <v>13</v>
      </c>
      <c r="D6" s="226" t="s">
        <v>14</v>
      </c>
      <c r="E6" s="226"/>
      <c r="F6" s="226"/>
      <c r="G6" s="224" t="s">
        <v>15</v>
      </c>
      <c r="K6" s="17" t="s">
        <v>68</v>
      </c>
      <c r="L6" s="17"/>
      <c r="M6" s="17"/>
      <c r="N6" s="17"/>
      <c r="O6" s="17"/>
      <c r="P6" s="17"/>
      <c r="Q6" s="17"/>
    </row>
    <row r="7" spans="2:17" ht="63" x14ac:dyDescent="0.3">
      <c r="B7" s="225"/>
      <c r="C7" s="225"/>
      <c r="D7" s="18" t="s">
        <v>16</v>
      </c>
      <c r="E7" s="18" t="s">
        <v>17</v>
      </c>
      <c r="F7" s="19" t="s">
        <v>18</v>
      </c>
      <c r="G7" s="225"/>
      <c r="K7" s="227" t="s">
        <v>69</v>
      </c>
      <c r="L7" s="227"/>
      <c r="M7" s="20" t="s">
        <v>70</v>
      </c>
      <c r="N7" s="20" t="s">
        <v>71</v>
      </c>
      <c r="O7" s="20" t="s">
        <v>72</v>
      </c>
      <c r="P7" s="20" t="s">
        <v>73</v>
      </c>
      <c r="Q7" s="20" t="s">
        <v>74</v>
      </c>
    </row>
    <row r="8" spans="2:17" ht="16.5" customHeight="1" x14ac:dyDescent="0.3">
      <c r="B8" s="21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K8" s="228">
        <v>1</v>
      </c>
      <c r="L8" s="228"/>
      <c r="M8" s="22">
        <v>3</v>
      </c>
      <c r="N8" s="22">
        <v>4</v>
      </c>
      <c r="O8" s="22">
        <v>5</v>
      </c>
      <c r="P8" s="22" t="s">
        <v>75</v>
      </c>
      <c r="Q8" s="22">
        <v>7</v>
      </c>
    </row>
    <row r="9" spans="2:17" ht="47.25" customHeight="1" x14ac:dyDescent="0.3">
      <c r="B9" s="21" t="s">
        <v>19</v>
      </c>
      <c r="C9" s="23" t="s">
        <v>20</v>
      </c>
      <c r="D9" s="2">
        <f>'[2]прил 2(2017)'!C7</f>
        <v>12696368.632841228</v>
      </c>
      <c r="E9" s="2">
        <f>'[2]прил 2(2017)'!D7</f>
        <v>3302</v>
      </c>
      <c r="F9" s="2">
        <f>'[2]прил 2(2017)'!E7</f>
        <v>106163.8</v>
      </c>
      <c r="G9" s="38">
        <f>D9/E9</f>
        <v>3845.054098377113</v>
      </c>
      <c r="K9" s="229" t="s">
        <v>76</v>
      </c>
      <c r="L9" s="229"/>
      <c r="M9" s="24">
        <v>1272</v>
      </c>
      <c r="N9" s="24">
        <v>1314</v>
      </c>
      <c r="O9" s="25">
        <v>1098</v>
      </c>
      <c r="P9" s="24">
        <v>1228</v>
      </c>
      <c r="Q9" s="24">
        <v>0</v>
      </c>
    </row>
    <row r="10" spans="2:17" ht="31.5" x14ac:dyDescent="0.3">
      <c r="B10" s="21" t="s">
        <v>21</v>
      </c>
      <c r="C10" s="23" t="s">
        <v>22</v>
      </c>
      <c r="D10" s="2">
        <f>'[2]прил 2(2017)'!C8</f>
        <v>17084642.907158777</v>
      </c>
      <c r="E10" s="2">
        <f>'[2]прил 2(2017)'!D8</f>
        <v>3302</v>
      </c>
      <c r="F10" s="2">
        <f>'[2]прил 2(2017)'!E8</f>
        <v>106163.8</v>
      </c>
      <c r="G10" s="38">
        <f>D10/E10</f>
        <v>5174.0287423254931</v>
      </c>
      <c r="K10" s="229" t="s">
        <v>77</v>
      </c>
      <c r="L10" s="229" t="s">
        <v>1</v>
      </c>
      <c r="M10" s="24">
        <v>24612.02</v>
      </c>
      <c r="N10" s="24">
        <v>20476.599999999999</v>
      </c>
      <c r="O10" s="25">
        <v>19254.8</v>
      </c>
      <c r="P10" s="24">
        <v>21447.806666666667</v>
      </c>
      <c r="Q10" s="24">
        <v>0</v>
      </c>
    </row>
    <row r="11" spans="2:17" x14ac:dyDescent="0.3">
      <c r="D11" s="3"/>
      <c r="G11" s="26"/>
    </row>
    <row r="13" spans="2:17" ht="16.5" customHeight="1" x14ac:dyDescent="0.3">
      <c r="B13" s="223" t="s">
        <v>24</v>
      </c>
      <c r="C13" s="223"/>
      <c r="D13" s="223"/>
      <c r="E13" s="223"/>
      <c r="F13" s="223"/>
      <c r="G13" s="223"/>
    </row>
    <row r="14" spans="2:17" x14ac:dyDescent="0.3">
      <c r="B14" s="223"/>
      <c r="C14" s="223"/>
      <c r="D14" s="223"/>
      <c r="E14" s="223"/>
      <c r="F14" s="223"/>
      <c r="G14" s="223"/>
    </row>
    <row r="15" spans="2:17" x14ac:dyDescent="0.3">
      <c r="G15" s="16"/>
    </row>
    <row r="16" spans="2:17" ht="30.75" customHeight="1" x14ac:dyDescent="0.3">
      <c r="B16" s="224" t="s">
        <v>9</v>
      </c>
      <c r="C16" s="224" t="s">
        <v>13</v>
      </c>
      <c r="D16" s="226" t="s">
        <v>14</v>
      </c>
      <c r="E16" s="226"/>
      <c r="F16" s="226"/>
      <c r="G16" s="224" t="s">
        <v>15</v>
      </c>
    </row>
    <row r="17" spans="2:7" ht="63" x14ac:dyDescent="0.3">
      <c r="B17" s="225"/>
      <c r="C17" s="225"/>
      <c r="D17" s="18" t="s">
        <v>16</v>
      </c>
      <c r="E17" s="18" t="s">
        <v>17</v>
      </c>
      <c r="F17" s="19" t="s">
        <v>18</v>
      </c>
      <c r="G17" s="225"/>
    </row>
    <row r="18" spans="2:7" x14ac:dyDescent="0.3">
      <c r="B18" s="21">
        <v>1</v>
      </c>
      <c r="C18" s="18">
        <v>2</v>
      </c>
      <c r="D18" s="18">
        <v>3</v>
      </c>
      <c r="E18" s="18">
        <v>4</v>
      </c>
      <c r="F18" s="18">
        <v>5</v>
      </c>
      <c r="G18" s="18">
        <v>6</v>
      </c>
    </row>
    <row r="19" spans="2:7" ht="47.25" x14ac:dyDescent="0.3">
      <c r="B19" s="21" t="s">
        <v>19</v>
      </c>
      <c r="C19" s="23" t="s">
        <v>20</v>
      </c>
      <c r="D19" s="2">
        <f>'[2]прил 2 (2018)'!C7</f>
        <v>12961188.046273559</v>
      </c>
      <c r="E19" s="2">
        <f>'[2]прил 2 (2018)'!D7</f>
        <v>3012</v>
      </c>
      <c r="F19" s="2">
        <f>'[2]прил 2 (2018)'!E7</f>
        <v>89402.67</v>
      </c>
      <c r="G19" s="38">
        <f>D19/E19</f>
        <v>4303.1832822953384</v>
      </c>
    </row>
    <row r="20" spans="2:7" ht="31.5" x14ac:dyDescent="0.3">
      <c r="B20" s="21" t="s">
        <v>21</v>
      </c>
      <c r="C20" s="23" t="s">
        <v>22</v>
      </c>
      <c r="D20" s="2">
        <f>'[2]прил 2 (2018)'!C8</f>
        <v>18473309.553726438</v>
      </c>
      <c r="E20" s="2">
        <f>'[2]прил 2 (2018)'!D8</f>
        <v>3012</v>
      </c>
      <c r="F20" s="2">
        <f>'[2]прил 2 (2018)'!E8</f>
        <v>89402.67</v>
      </c>
      <c r="G20" s="38">
        <f>D20/E20</f>
        <v>6133.2369036276359</v>
      </c>
    </row>
    <row r="21" spans="2:7" x14ac:dyDescent="0.3">
      <c r="D21" s="3"/>
      <c r="G21" s="26"/>
    </row>
    <row r="23" spans="2:7" ht="16.5" customHeight="1" x14ac:dyDescent="0.3">
      <c r="B23" s="223" t="s">
        <v>95</v>
      </c>
      <c r="C23" s="223"/>
      <c r="D23" s="223"/>
      <c r="E23" s="223"/>
      <c r="F23" s="223"/>
      <c r="G23" s="223"/>
    </row>
    <row r="24" spans="2:7" x14ac:dyDescent="0.3">
      <c r="B24" s="223"/>
      <c r="C24" s="223"/>
      <c r="D24" s="223"/>
      <c r="E24" s="223"/>
      <c r="F24" s="223"/>
      <c r="G24" s="223"/>
    </row>
    <row r="25" spans="2:7" x14ac:dyDescent="0.3">
      <c r="G25" s="16"/>
    </row>
    <row r="26" spans="2:7" ht="35.25" customHeight="1" x14ac:dyDescent="0.3">
      <c r="B26" s="224" t="s">
        <v>9</v>
      </c>
      <c r="C26" s="224" t="s">
        <v>13</v>
      </c>
      <c r="D26" s="226" t="s">
        <v>14</v>
      </c>
      <c r="E26" s="226"/>
      <c r="F26" s="226"/>
      <c r="G26" s="224" t="s">
        <v>15</v>
      </c>
    </row>
    <row r="27" spans="2:7" ht="63" x14ac:dyDescent="0.3">
      <c r="B27" s="225"/>
      <c r="C27" s="225"/>
      <c r="D27" s="18" t="s">
        <v>16</v>
      </c>
      <c r="E27" s="18" t="s">
        <v>17</v>
      </c>
      <c r="F27" s="19" t="s">
        <v>18</v>
      </c>
      <c r="G27" s="225"/>
    </row>
    <row r="28" spans="2:7" x14ac:dyDescent="0.3">
      <c r="B28" s="21">
        <v>1</v>
      </c>
      <c r="C28" s="18">
        <v>2</v>
      </c>
      <c r="D28" s="18">
        <v>3</v>
      </c>
      <c r="E28" s="18">
        <v>4</v>
      </c>
      <c r="F28" s="18">
        <v>5</v>
      </c>
      <c r="G28" s="18">
        <v>6</v>
      </c>
    </row>
    <row r="29" spans="2:7" ht="47.25" x14ac:dyDescent="0.3">
      <c r="B29" s="21" t="s">
        <v>19</v>
      </c>
      <c r="C29" s="23" t="s">
        <v>20</v>
      </c>
      <c r="D29" s="2">
        <f>'[2]прил 3 (2019)'!C7</f>
        <v>13753576.991052829</v>
      </c>
      <c r="E29" s="2">
        <f>'[2]прил 3 (2019)'!D7</f>
        <v>2840</v>
      </c>
      <c r="F29" s="2">
        <f>'[2]прил 3 (2019)'!E7</f>
        <v>140035.41</v>
      </c>
      <c r="G29" s="38">
        <f>D29/E29</f>
        <v>4842.808799666489</v>
      </c>
    </row>
    <row r="30" spans="2:7" ht="31.5" x14ac:dyDescent="0.3">
      <c r="B30" s="21" t="s">
        <v>21</v>
      </c>
      <c r="C30" s="23" t="s">
        <v>22</v>
      </c>
      <c r="D30" s="2">
        <f>'[2]прил 3 (2019)'!C8</f>
        <v>21622452.258947179</v>
      </c>
      <c r="E30" s="2">
        <f>'[2]прил 3 (2019)'!D8</f>
        <v>2840</v>
      </c>
      <c r="F30" s="2">
        <f>'[2]прил 3 (2019)'!E8</f>
        <v>140035.41</v>
      </c>
      <c r="G30" s="38">
        <f>D30/E30</f>
        <v>7613.5395277983025</v>
      </c>
    </row>
    <row r="31" spans="2:7" x14ac:dyDescent="0.3">
      <c r="D31" s="27"/>
      <c r="G31" s="26"/>
    </row>
  </sheetData>
  <mergeCells count="20">
    <mergeCell ref="B16:B17"/>
    <mergeCell ref="C16:C17"/>
    <mergeCell ref="D16:F16"/>
    <mergeCell ref="G16:G17"/>
    <mergeCell ref="F1:G1"/>
    <mergeCell ref="B3:G4"/>
    <mergeCell ref="B6:B7"/>
    <mergeCell ref="C6:C7"/>
    <mergeCell ref="D6:F6"/>
    <mergeCell ref="G6:G7"/>
    <mergeCell ref="K7:L7"/>
    <mergeCell ref="K8:L8"/>
    <mergeCell ref="K9:L9"/>
    <mergeCell ref="K10:L10"/>
    <mergeCell ref="B13:G14"/>
    <mergeCell ref="B23:G24"/>
    <mergeCell ref="B26:B27"/>
    <mergeCell ref="C26:C27"/>
    <mergeCell ref="D26:F26"/>
    <mergeCell ref="G26:G27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"/>
  <sheetViews>
    <sheetView view="pageBreakPreview" zoomScale="85" zoomScaleNormal="100" zoomScaleSheetLayoutView="85" workbookViewId="0">
      <selection activeCell="D14" sqref="D14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231" t="s">
        <v>89</v>
      </c>
      <c r="C2" s="231"/>
      <c r="D2" s="231"/>
      <c r="E2" s="231"/>
    </row>
    <row r="3" spans="2:5" ht="18.75" x14ac:dyDescent="0.3">
      <c r="B3" s="30"/>
      <c r="C3" s="30"/>
      <c r="D3" s="30"/>
      <c r="E3" s="30"/>
    </row>
    <row r="4" spans="2:5" x14ac:dyDescent="0.3">
      <c r="B4" s="31" t="s">
        <v>90</v>
      </c>
      <c r="C4" s="31" t="s">
        <v>91</v>
      </c>
      <c r="D4" s="31" t="s">
        <v>92</v>
      </c>
      <c r="E4" s="31" t="s">
        <v>93</v>
      </c>
    </row>
    <row r="5" spans="2:5" ht="94.5" x14ac:dyDescent="0.3">
      <c r="B5" s="32"/>
      <c r="C5" s="33" t="s">
        <v>165</v>
      </c>
      <c r="D5" s="33" t="s">
        <v>1120</v>
      </c>
      <c r="E5" s="33" t="s">
        <v>1117</v>
      </c>
    </row>
    <row r="6" spans="2:5" ht="115.5" hidden="1" x14ac:dyDescent="0.3">
      <c r="B6" s="5"/>
      <c r="C6" s="33" t="s">
        <v>165</v>
      </c>
      <c r="D6" s="34" t="s">
        <v>1110</v>
      </c>
      <c r="E6" s="33" t="s">
        <v>1113</v>
      </c>
    </row>
    <row r="7" spans="2:5" ht="115.5" hidden="1" x14ac:dyDescent="0.3">
      <c r="B7" s="5"/>
      <c r="C7" s="33" t="s">
        <v>165</v>
      </c>
      <c r="D7" s="34" t="s">
        <v>1111</v>
      </c>
      <c r="E7" s="33" t="s">
        <v>1112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F12" sqref="F12"/>
    </sheetView>
  </sheetViews>
  <sheetFormatPr defaultRowHeight="16.5" x14ac:dyDescent="0.3"/>
  <cols>
    <col min="1" max="1" width="3.28515625" style="1" customWidth="1"/>
    <col min="2" max="2" width="3.140625" style="4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232" t="s">
        <v>36</v>
      </c>
      <c r="E1" s="232"/>
    </row>
    <row r="2" spans="2:5" ht="48.75" customHeight="1" x14ac:dyDescent="0.3">
      <c r="D2" s="233" t="s">
        <v>35</v>
      </c>
      <c r="E2" s="233"/>
    </row>
    <row r="3" spans="2:5" x14ac:dyDescent="0.3">
      <c r="D3" s="9"/>
      <c r="E3" s="9"/>
    </row>
    <row r="4" spans="2:5" x14ac:dyDescent="0.3">
      <c r="C4" s="232" t="s">
        <v>34</v>
      </c>
      <c r="D4" s="232"/>
      <c r="E4" s="232"/>
    </row>
    <row r="5" spans="2:5" x14ac:dyDescent="0.3">
      <c r="C5" s="232" t="s">
        <v>33</v>
      </c>
      <c r="D5" s="232"/>
      <c r="E5" s="232"/>
    </row>
    <row r="6" spans="2:5" x14ac:dyDescent="0.3">
      <c r="C6" s="232" t="s">
        <v>32</v>
      </c>
      <c r="D6" s="232"/>
      <c r="E6" s="232"/>
    </row>
    <row r="7" spans="2:5" x14ac:dyDescent="0.3">
      <c r="C7" s="232" t="s">
        <v>31</v>
      </c>
      <c r="D7" s="232"/>
      <c r="E7" s="232"/>
    </row>
    <row r="9" spans="2:5" ht="82.5" x14ac:dyDescent="0.3">
      <c r="B9" s="7"/>
      <c r="C9" s="5"/>
      <c r="D9" s="8" t="s">
        <v>30</v>
      </c>
      <c r="E9" s="8" t="s">
        <v>29</v>
      </c>
    </row>
    <row r="10" spans="2:5" ht="33" x14ac:dyDescent="0.3">
      <c r="B10" s="7" t="s">
        <v>19</v>
      </c>
      <c r="C10" s="6" t="s">
        <v>28</v>
      </c>
      <c r="D10" s="28">
        <f>'28а)село'!G1084</f>
        <v>4989.1683599999997</v>
      </c>
      <c r="E10" s="28">
        <f>'28а)село'!F1084</f>
        <v>3245</v>
      </c>
    </row>
    <row r="11" spans="2:5" ht="49.5" x14ac:dyDescent="0.3">
      <c r="B11" s="7" t="s">
        <v>21</v>
      </c>
      <c r="C11" s="6" t="s">
        <v>27</v>
      </c>
      <c r="D11" s="28">
        <f>'28а)город'!G489+'28а)село'!G1089</f>
        <v>34784.444929999998</v>
      </c>
      <c r="E11" s="28">
        <f>'28а)город'!F490+'28а)село'!F1089</f>
        <v>11913.3</v>
      </c>
    </row>
    <row r="12" spans="2:5" ht="33" x14ac:dyDescent="0.3">
      <c r="B12" s="7" t="s">
        <v>26</v>
      </c>
      <c r="C12" s="6" t="s">
        <v>25</v>
      </c>
      <c r="D12" s="28">
        <v>0</v>
      </c>
      <c r="E12" s="28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"/>
  <sheetViews>
    <sheetView view="pageBreakPreview" zoomScaleNormal="100" zoomScaleSheetLayoutView="100" workbookViewId="0">
      <selection activeCell="D10" sqref="D10"/>
    </sheetView>
  </sheetViews>
  <sheetFormatPr defaultRowHeight="16.5" x14ac:dyDescent="0.3"/>
  <cols>
    <col min="1" max="1" width="5.7109375" style="1" customWidth="1"/>
    <col min="2" max="2" width="3.5703125" style="4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232" t="s">
        <v>37</v>
      </c>
      <c r="F1" s="232"/>
    </row>
    <row r="2" spans="2:6" ht="53.25" customHeight="1" x14ac:dyDescent="0.3">
      <c r="E2" s="233" t="s">
        <v>35</v>
      </c>
      <c r="F2" s="233"/>
    </row>
    <row r="3" spans="2:6" x14ac:dyDescent="0.3">
      <c r="E3" s="9"/>
      <c r="F3" s="9"/>
    </row>
    <row r="4" spans="2:6" x14ac:dyDescent="0.3">
      <c r="C4" s="232" t="s">
        <v>34</v>
      </c>
      <c r="D4" s="232"/>
      <c r="E4" s="232"/>
      <c r="F4" s="232"/>
    </row>
    <row r="5" spans="2:6" x14ac:dyDescent="0.3">
      <c r="C5" s="232" t="s">
        <v>38</v>
      </c>
      <c r="D5" s="232"/>
      <c r="E5" s="232"/>
      <c r="F5" s="232"/>
    </row>
    <row r="6" spans="2:6" x14ac:dyDescent="0.3">
      <c r="C6" s="232" t="s">
        <v>39</v>
      </c>
      <c r="D6" s="232"/>
      <c r="E6" s="232"/>
      <c r="F6" s="232"/>
    </row>
    <row r="7" spans="2:6" x14ac:dyDescent="0.3">
      <c r="C7" s="232" t="s">
        <v>40</v>
      </c>
      <c r="D7" s="232"/>
      <c r="E7" s="232"/>
      <c r="F7" s="232"/>
    </row>
    <row r="9" spans="2:6" ht="167.25" customHeight="1" x14ac:dyDescent="0.3">
      <c r="B9" s="7"/>
      <c r="C9" s="5"/>
      <c r="D9" s="8" t="s">
        <v>41</v>
      </c>
      <c r="E9" s="8" t="s">
        <v>42</v>
      </c>
      <c r="F9" s="8" t="s">
        <v>43</v>
      </c>
    </row>
    <row r="10" spans="2:6" x14ac:dyDescent="0.3">
      <c r="B10" s="7" t="s">
        <v>19</v>
      </c>
      <c r="C10" s="6" t="s">
        <v>44</v>
      </c>
      <c r="D10" s="60">
        <f>SUM(D11:D13)</f>
        <v>15462.383109999999</v>
      </c>
      <c r="E10" s="60">
        <f t="shared" ref="E10:F10" si="0">SUM(E11:E13)</f>
        <v>1589</v>
      </c>
      <c r="F10" s="60">
        <f t="shared" si="0"/>
        <v>1982</v>
      </c>
    </row>
    <row r="11" spans="2:6" x14ac:dyDescent="0.3">
      <c r="B11" s="7"/>
      <c r="C11" s="6" t="s">
        <v>45</v>
      </c>
      <c r="D11" s="28">
        <f>'28а)село'!G1079</f>
        <v>55.969610000000003</v>
      </c>
      <c r="E11" s="28">
        <f>'28а)село'!E1079</f>
        <v>145</v>
      </c>
      <c r="F11" s="28">
        <f>'28а)село'!F1079</f>
        <v>7</v>
      </c>
    </row>
    <row r="12" spans="2:6" x14ac:dyDescent="0.3">
      <c r="B12" s="7"/>
      <c r="C12" s="6" t="s">
        <v>46</v>
      </c>
      <c r="D12" s="28">
        <f>'28а)город'!G477+'28а)город'!G484+'28а)село'!G1081+'28а)село'!G1082</f>
        <v>15406.413499999999</v>
      </c>
      <c r="E12" s="28">
        <f>'28а)город'!E477+'28а)город'!E483+'28а)село'!E1081+'28а)село'!E1082</f>
        <v>1444</v>
      </c>
      <c r="F12" s="28">
        <f>'28а)город'!F477+'28а)город'!F483+'28а)село'!F1081+'28а)село'!F1082</f>
        <v>1975</v>
      </c>
    </row>
    <row r="13" spans="2:6" x14ac:dyDescent="0.3">
      <c r="B13" s="7"/>
      <c r="C13" s="5" t="s">
        <v>47</v>
      </c>
      <c r="D13" s="28">
        <v>0</v>
      </c>
      <c r="E13" s="28">
        <v>0</v>
      </c>
      <c r="F13" s="28">
        <v>0</v>
      </c>
    </row>
    <row r="14" spans="2:6" x14ac:dyDescent="0.3">
      <c r="B14" s="7" t="s">
        <v>21</v>
      </c>
      <c r="C14" s="5" t="s">
        <v>48</v>
      </c>
      <c r="D14" s="60">
        <f>SUM(D15:D17)</f>
        <v>148585.44825000002</v>
      </c>
      <c r="E14" s="60">
        <f t="shared" ref="E14" si="1">SUM(E15:E17)</f>
        <v>163495.70000000001</v>
      </c>
      <c r="F14" s="60">
        <f t="shared" ref="F14" si="2">SUM(F15:F17)</f>
        <v>29545.010000000002</v>
      </c>
    </row>
    <row r="15" spans="2:6" x14ac:dyDescent="0.3">
      <c r="B15" s="7"/>
      <c r="C15" s="6" t="s">
        <v>45</v>
      </c>
      <c r="D15" s="28">
        <f>'28а)город'!G467+'28а)село'!G1050+'28а)село'!G1053+'28а)село'!G1059+'28а)село'!G1062+'28а)село'!G1069</f>
        <v>78793.847729999994</v>
      </c>
      <c r="E15" s="28">
        <f>'28а)город'!E467+'28а)село'!E1050+'28а)село'!E1053+'28а)село'!E1059+'28а)село'!E1062+'28а)село'!E1069</f>
        <v>110819</v>
      </c>
      <c r="F15" s="28">
        <f>'28а)город'!F467+'28а)село'!F1050+'28а)село'!F1053+'28а)село'!F1059+'28а)село'!F1062+'28а)село'!F1069</f>
        <v>13230.51</v>
      </c>
    </row>
    <row r="16" spans="2:6" x14ac:dyDescent="0.3">
      <c r="B16" s="7"/>
      <c r="C16" s="6" t="s">
        <v>46</v>
      </c>
      <c r="D16" s="28">
        <f>'28а)город'!G466+'28а)город'!G471+'28а)село'!G1049+'28а)село'!G1058+'28а)село'!G1061+'28а)село'!G1064+'28а)село'!G1068+'28а)село'!G1071+'28а)село'!G1073</f>
        <v>69791.600520000007</v>
      </c>
      <c r="E16" s="28">
        <f>'28а)город'!E466+'28а)город'!E471+'28а)село'!E1049+'28а)село'!E1058+'28а)село'!E1061+'28а)село'!E1064+'28а)село'!E1068+'28а)село'!E1071+'28а)село'!E1073</f>
        <v>52676.7</v>
      </c>
      <c r="F16" s="28">
        <f>'28а)город'!F466+'28а)город'!F471+'28а)село'!F1049+'28а)село'!F1058+'28а)село'!F1061+'28а)село'!F1064+'28а)село'!F1068+'28а)село'!F1071+'28а)село'!F1073</f>
        <v>16314.5</v>
      </c>
    </row>
    <row r="17" spans="2:6" x14ac:dyDescent="0.3">
      <c r="B17" s="7"/>
      <c r="C17" s="5" t="s">
        <v>47</v>
      </c>
      <c r="D17" s="28">
        <v>0</v>
      </c>
      <c r="E17" s="28">
        <v>0</v>
      </c>
      <c r="F17" s="28">
        <v>0</v>
      </c>
    </row>
    <row r="18" spans="2:6" x14ac:dyDescent="0.3">
      <c r="D18" s="98">
        <f>'28 в) srednie_dannie_fact_mosh'!D10+'28 в) srednie_dannie_fact_mosh'!D11+D10+D14</f>
        <v>203821.44465000002</v>
      </c>
      <c r="E18" s="98">
        <f>E10+E14</f>
        <v>165084.70000000001</v>
      </c>
      <c r="F18" s="98">
        <f>'28 в) srednie_dannie_fact_mosh'!E10+'28 в) srednie_dannie_fact_mosh'!E11+'28 г) srednie_dannie_dline_VL'!F10+'28 г) srednie_dannie_dline_VL'!F14</f>
        <v>46685.31</v>
      </c>
    </row>
    <row r="19" spans="2:6" x14ac:dyDescent="0.3">
      <c r="D19" s="98">
        <f>'28а)село'!G1095+'28а)город'!G494</f>
        <v>203821.4446499999</v>
      </c>
      <c r="E19" s="98">
        <f>'28а)город'!E494+'28а)село'!E1095</f>
        <v>165084.70000000001</v>
      </c>
      <c r="F19" s="98">
        <f>'28а)город'!F494+'28а)село'!F1095</f>
        <v>46685.310000000012</v>
      </c>
    </row>
    <row r="20" spans="2:6" x14ac:dyDescent="0.3">
      <c r="D20" s="99"/>
      <c r="E20" s="98">
        <f>E18-E19</f>
        <v>0</v>
      </c>
      <c r="F20" s="99"/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selection activeCell="H11" sqref="H11"/>
    </sheetView>
  </sheetViews>
  <sheetFormatPr defaultRowHeight="16.5" x14ac:dyDescent="0.3"/>
  <cols>
    <col min="1" max="1" width="4.5703125" style="1" customWidth="1"/>
    <col min="2" max="2" width="5.7109375" style="10" customWidth="1"/>
    <col min="3" max="3" width="35.85546875" style="1" customWidth="1"/>
    <col min="4" max="8" width="9.140625" style="1"/>
    <col min="9" max="9" width="11.42578125" style="1" customWidth="1"/>
    <col min="10" max="11" width="11.140625" style="1" customWidth="1"/>
    <col min="12" max="12" width="12.7109375" style="1" customWidth="1"/>
    <col min="13" max="16384" width="9.140625" style="1"/>
  </cols>
  <sheetData>
    <row r="1" spans="2:12" x14ac:dyDescent="0.3">
      <c r="J1" s="232" t="s">
        <v>49</v>
      </c>
      <c r="K1" s="232"/>
      <c r="L1" s="232"/>
    </row>
    <row r="2" spans="2:12" ht="68.25" customHeight="1" x14ac:dyDescent="0.3">
      <c r="J2" s="233" t="s">
        <v>35</v>
      </c>
      <c r="K2" s="233"/>
      <c r="L2" s="233"/>
    </row>
    <row r="3" spans="2:12" x14ac:dyDescent="0.3">
      <c r="J3" s="9"/>
      <c r="K3" s="9"/>
      <c r="L3" s="9"/>
    </row>
    <row r="4" spans="2:12" x14ac:dyDescent="0.3">
      <c r="C4" s="232" t="s">
        <v>34</v>
      </c>
      <c r="D4" s="232"/>
      <c r="E4" s="232"/>
      <c r="F4" s="232"/>
      <c r="G4" s="232"/>
      <c r="H4" s="232"/>
      <c r="I4" s="232"/>
      <c r="J4" s="232"/>
      <c r="K4" s="232"/>
      <c r="L4" s="232"/>
    </row>
    <row r="5" spans="2:12" x14ac:dyDescent="0.3">
      <c r="C5" s="232" t="s">
        <v>50</v>
      </c>
      <c r="D5" s="232"/>
      <c r="E5" s="232"/>
      <c r="F5" s="232"/>
      <c r="G5" s="232"/>
      <c r="H5" s="232"/>
      <c r="I5" s="232"/>
      <c r="J5" s="232"/>
      <c r="K5" s="232"/>
      <c r="L5" s="232"/>
    </row>
    <row r="6" spans="2:12" x14ac:dyDescent="0.3">
      <c r="C6" s="232" t="s">
        <v>173</v>
      </c>
      <c r="D6" s="232"/>
      <c r="E6" s="232"/>
      <c r="F6" s="232"/>
      <c r="G6" s="232"/>
      <c r="H6" s="232"/>
      <c r="I6" s="232"/>
      <c r="J6" s="232"/>
      <c r="K6" s="232"/>
      <c r="L6" s="232"/>
    </row>
    <row r="8" spans="2:12" s="13" customFormat="1" ht="32.25" customHeight="1" x14ac:dyDescent="0.25">
      <c r="B8" s="235" t="s">
        <v>51</v>
      </c>
      <c r="C8" s="235"/>
      <c r="D8" s="236" t="s">
        <v>52</v>
      </c>
      <c r="E8" s="236"/>
      <c r="F8" s="236"/>
      <c r="G8" s="236" t="s">
        <v>53</v>
      </c>
      <c r="H8" s="236"/>
      <c r="I8" s="236"/>
      <c r="J8" s="236" t="s">
        <v>54</v>
      </c>
      <c r="K8" s="236"/>
      <c r="L8" s="236"/>
    </row>
    <row r="9" spans="2:12" ht="33" x14ac:dyDescent="0.3">
      <c r="B9" s="235"/>
      <c r="C9" s="235"/>
      <c r="D9" s="11" t="s">
        <v>45</v>
      </c>
      <c r="E9" s="11" t="s">
        <v>46</v>
      </c>
      <c r="F9" s="12" t="s">
        <v>55</v>
      </c>
      <c r="G9" s="11" t="s">
        <v>45</v>
      </c>
      <c r="H9" s="11" t="s">
        <v>46</v>
      </c>
      <c r="I9" s="12" t="s">
        <v>55</v>
      </c>
      <c r="J9" s="11" t="s">
        <v>45</v>
      </c>
      <c r="K9" s="11" t="s">
        <v>46</v>
      </c>
      <c r="L9" s="12" t="s">
        <v>55</v>
      </c>
    </row>
    <row r="10" spans="2:12" x14ac:dyDescent="0.3">
      <c r="B10" s="237" t="s">
        <v>19</v>
      </c>
      <c r="C10" s="5" t="s">
        <v>56</v>
      </c>
      <c r="D10" s="28">
        <f>'[3]Приложение 4'!D8</f>
        <v>1873</v>
      </c>
      <c r="E10" s="28">
        <f>'[3]Приложение 4'!E8</f>
        <v>44</v>
      </c>
      <c r="F10" s="28"/>
      <c r="G10" s="28">
        <f>'[3]Приложение 4'!G8</f>
        <v>18828.510000000002</v>
      </c>
      <c r="H10" s="28">
        <f>'[3]Приложение 4'!H8</f>
        <v>554.72</v>
      </c>
      <c r="I10" s="28"/>
      <c r="J10" s="28">
        <f>'[3]Приложение 4'!J8</f>
        <v>3281188.83</v>
      </c>
      <c r="K10" s="28">
        <f>'[3]Приложение 4'!K8</f>
        <v>206142.41</v>
      </c>
      <c r="L10" s="28"/>
    </row>
    <row r="11" spans="2:12" x14ac:dyDescent="0.3">
      <c r="B11" s="238"/>
      <c r="C11" s="5" t="s">
        <v>57</v>
      </c>
      <c r="D11" s="28">
        <f>'[3]Приложение 4'!D10</f>
        <v>1572</v>
      </c>
      <c r="E11" s="28">
        <f>'[3]Приложение 4'!E10</f>
        <v>24</v>
      </c>
      <c r="F11" s="28"/>
      <c r="G11" s="28">
        <f>'[3]Приложение 4'!G10</f>
        <v>16765</v>
      </c>
      <c r="H11" s="28">
        <f>'[3]Приложение 4'!H10</f>
        <v>299.52</v>
      </c>
      <c r="I11" s="28"/>
      <c r="J11" s="28">
        <f>'[3]Приложение 4'!J10</f>
        <v>720494.76</v>
      </c>
      <c r="K11" s="28">
        <f>'[3]Приложение 4'!K10</f>
        <v>10999.92</v>
      </c>
      <c r="L11" s="28"/>
    </row>
    <row r="12" spans="2:12" x14ac:dyDescent="0.3">
      <c r="B12" s="237" t="s">
        <v>21</v>
      </c>
      <c r="C12" s="5" t="s">
        <v>58</v>
      </c>
      <c r="D12" s="28">
        <f>'[3]Приложение 4'!D11</f>
        <v>97</v>
      </c>
      <c r="E12" s="28">
        <f>'[3]Приложение 4'!E11</f>
        <v>74</v>
      </c>
      <c r="F12" s="28">
        <f>'[3]Приложение 4'!F11</f>
        <v>1</v>
      </c>
      <c r="G12" s="28">
        <f>'[3]Приложение 4'!G11</f>
        <v>6135.2112999999999</v>
      </c>
      <c r="H12" s="28">
        <f>'[3]Приложение 4'!H11</f>
        <v>7268.1</v>
      </c>
      <c r="I12" s="28">
        <f>'[3]Приложение 4'!I11</f>
        <v>100</v>
      </c>
      <c r="J12" s="28">
        <f>'[3]Приложение 4'!J11</f>
        <v>1090870.01</v>
      </c>
      <c r="K12" s="28">
        <f>'[3]Приложение 4'!K11</f>
        <v>998329.2</v>
      </c>
      <c r="L12" s="28">
        <f>'[3]Приложение 4'!L11</f>
        <v>30588</v>
      </c>
    </row>
    <row r="13" spans="2:12" x14ac:dyDescent="0.3">
      <c r="B13" s="238"/>
      <c r="C13" s="5" t="s">
        <v>59</v>
      </c>
      <c r="D13" s="28"/>
      <c r="E13" s="28"/>
      <c r="F13" s="28"/>
      <c r="G13" s="28"/>
      <c r="H13" s="28"/>
      <c r="I13" s="28"/>
      <c r="J13" s="28"/>
      <c r="K13" s="28"/>
      <c r="L13" s="28"/>
    </row>
    <row r="14" spans="2:12" x14ac:dyDescent="0.3">
      <c r="B14" s="237" t="s">
        <v>26</v>
      </c>
      <c r="C14" s="5" t="s">
        <v>60</v>
      </c>
      <c r="D14" s="28">
        <f>'[3]Приложение 4'!D14</f>
        <v>3</v>
      </c>
      <c r="E14" s="28">
        <f>'[3]Приложение 4'!E14</f>
        <v>38</v>
      </c>
      <c r="F14" s="28"/>
      <c r="G14" s="28">
        <f>'[3]Приложение 4'!G14</f>
        <v>930</v>
      </c>
      <c r="H14" s="28">
        <f>'[3]Приложение 4'!H14</f>
        <v>12894</v>
      </c>
      <c r="I14" s="28"/>
      <c r="J14" s="28">
        <f>'[3]Приложение 4'!J14</f>
        <v>5978450.0099999998</v>
      </c>
      <c r="K14" s="28">
        <f>'[3]Приложение 4'!K14</f>
        <v>7170182.6200000001</v>
      </c>
      <c r="L14" s="28"/>
    </row>
    <row r="15" spans="2:12" x14ac:dyDescent="0.3">
      <c r="B15" s="238"/>
      <c r="C15" s="5" t="s">
        <v>61</v>
      </c>
      <c r="D15" s="28"/>
      <c r="E15" s="28"/>
      <c r="F15" s="28"/>
      <c r="G15" s="28"/>
      <c r="H15" s="28"/>
      <c r="I15" s="28"/>
      <c r="J15" s="28"/>
      <c r="K15" s="28"/>
      <c r="L15" s="28"/>
    </row>
    <row r="16" spans="2:12" x14ac:dyDescent="0.3">
      <c r="B16" s="237" t="s">
        <v>62</v>
      </c>
      <c r="C16" s="5" t="s">
        <v>94</v>
      </c>
      <c r="D16" s="28">
        <f>'[3]Приложение 4'!D17+'[3]Приложение 4'!D20+'[3]Приложение 4'!D23</f>
        <v>1</v>
      </c>
      <c r="E16" s="28">
        <f>'[3]Приложение 4'!E17+'[3]Приложение 4'!E20+'[3]Приложение 4'!E23</f>
        <v>11</v>
      </c>
      <c r="F16" s="28">
        <f>'[3]Приложение 4'!F17+'[3]Приложение 4'!F20+'[3]Приложение 4'!F23</f>
        <v>4</v>
      </c>
      <c r="G16" s="28">
        <f>'[3]Приложение 4'!G17+'[3]Приложение 4'!G20+'[3]Приложение 4'!G23</f>
        <v>430</v>
      </c>
      <c r="H16" s="28">
        <f>'[3]Приложение 4'!H17+'[3]Приложение 4'!H20+'[3]Приложение 4'!H23</f>
        <v>14831</v>
      </c>
      <c r="I16" s="28">
        <f>'[3]Приложение 4'!I17+'[3]Приложение 4'!I20+'[3]Приложение 4'!I23</f>
        <v>253535</v>
      </c>
      <c r="J16" s="28">
        <f>'[3]Приложение 4'!J17+'[3]Приложение 4'!J20+'[3]Приложение 4'!J23</f>
        <v>8648.5400000000009</v>
      </c>
      <c r="K16" s="28">
        <f>'[3]Приложение 4'!K17+'[3]Приложение 4'!K20+'[3]Приложение 4'!K23</f>
        <v>2553078.2400000002</v>
      </c>
      <c r="L16" s="28">
        <f>'[3]Приложение 4'!L17+'[3]Приложение 4'!L20+'[3]Приложение 4'!L23</f>
        <v>77186883.760000005</v>
      </c>
    </row>
    <row r="17" spans="2:12" x14ac:dyDescent="0.3">
      <c r="B17" s="238"/>
      <c r="C17" s="5" t="s">
        <v>61</v>
      </c>
      <c r="D17" s="28"/>
      <c r="E17" s="28"/>
      <c r="F17" s="28"/>
      <c r="G17" s="28"/>
      <c r="H17" s="28"/>
      <c r="I17" s="28"/>
      <c r="J17" s="28"/>
      <c r="K17" s="28"/>
      <c r="L17" s="28"/>
    </row>
    <row r="19" spans="2:12" x14ac:dyDescent="0.3">
      <c r="B19" s="14" t="s">
        <v>63</v>
      </c>
    </row>
    <row r="21" spans="2:12" ht="82.5" customHeight="1" x14ac:dyDescent="0.3">
      <c r="B21" s="234" t="s">
        <v>64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view="pageBreakPreview" zoomScale="90" zoomScaleNormal="100" zoomScaleSheetLayoutView="90" workbookViewId="0">
      <selection activeCell="L12" sqref="L12"/>
    </sheetView>
  </sheetViews>
  <sheetFormatPr defaultRowHeight="16.5" x14ac:dyDescent="0.3"/>
  <cols>
    <col min="1" max="1" width="5" style="1" customWidth="1"/>
    <col min="2" max="2" width="5.7109375" style="10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232" t="s">
        <v>67</v>
      </c>
      <c r="H1" s="232"/>
      <c r="I1" s="232"/>
    </row>
    <row r="2" spans="2:9" ht="68.25" customHeight="1" x14ac:dyDescent="0.3">
      <c r="G2" s="233" t="s">
        <v>35</v>
      </c>
      <c r="H2" s="233"/>
      <c r="I2" s="233"/>
    </row>
    <row r="3" spans="2:9" x14ac:dyDescent="0.3">
      <c r="C3" s="232" t="s">
        <v>34</v>
      </c>
      <c r="D3" s="232"/>
      <c r="E3" s="232"/>
      <c r="F3" s="232"/>
      <c r="G3" s="232"/>
      <c r="H3" s="232"/>
      <c r="I3" s="232"/>
    </row>
    <row r="4" spans="2:9" x14ac:dyDescent="0.3">
      <c r="C4" s="233" t="s">
        <v>66</v>
      </c>
      <c r="D4" s="232"/>
      <c r="E4" s="232"/>
      <c r="F4" s="232"/>
      <c r="G4" s="232"/>
      <c r="H4" s="232"/>
      <c r="I4" s="232"/>
    </row>
    <row r="5" spans="2:9" ht="23.25" customHeight="1" x14ac:dyDescent="0.3">
      <c r="C5" s="239" t="s">
        <v>174</v>
      </c>
      <c r="D5" s="239"/>
      <c r="E5" s="239"/>
      <c r="F5" s="239"/>
      <c r="G5" s="239"/>
      <c r="H5" s="239"/>
      <c r="I5" s="239"/>
    </row>
    <row r="6" spans="2:9" s="13" customFormat="1" ht="32.25" customHeight="1" x14ac:dyDescent="0.25">
      <c r="B6" s="235" t="s">
        <v>51</v>
      </c>
      <c r="C6" s="235"/>
      <c r="D6" s="236" t="s">
        <v>65</v>
      </c>
      <c r="E6" s="236"/>
      <c r="F6" s="236"/>
      <c r="G6" s="236" t="s">
        <v>53</v>
      </c>
      <c r="H6" s="236"/>
      <c r="I6" s="236"/>
    </row>
    <row r="7" spans="2:9" ht="33" x14ac:dyDescent="0.3">
      <c r="B7" s="235"/>
      <c r="C7" s="235"/>
      <c r="D7" s="11" t="s">
        <v>45</v>
      </c>
      <c r="E7" s="11" t="s">
        <v>46</v>
      </c>
      <c r="F7" s="12" t="s">
        <v>55</v>
      </c>
      <c r="G7" s="11" t="s">
        <v>45</v>
      </c>
      <c r="H7" s="11" t="s">
        <v>46</v>
      </c>
      <c r="I7" s="12" t="s">
        <v>55</v>
      </c>
    </row>
    <row r="8" spans="2:9" x14ac:dyDescent="0.3">
      <c r="B8" s="237" t="s">
        <v>19</v>
      </c>
      <c r="C8" s="5" t="s">
        <v>56</v>
      </c>
      <c r="D8" s="28">
        <f>'[3]Приложение 5'!D8</f>
        <v>2456</v>
      </c>
      <c r="E8" s="28">
        <f>'[3]Приложение 5'!E8</f>
        <v>54</v>
      </c>
      <c r="F8" s="28"/>
      <c r="G8" s="28">
        <f>'[3]Приложение 5'!G8</f>
        <v>25484.31</v>
      </c>
      <c r="H8" s="28">
        <f>'[3]Приложение 5'!H8</f>
        <v>674.72</v>
      </c>
      <c r="I8" s="28"/>
    </row>
    <row r="9" spans="2:9" x14ac:dyDescent="0.3">
      <c r="B9" s="238"/>
      <c r="C9" s="5" t="s">
        <v>57</v>
      </c>
      <c r="D9" s="28">
        <f>'[3]Приложение 5'!D10</f>
        <v>1763</v>
      </c>
      <c r="E9" s="28">
        <f>'[3]Приложение 5'!E10</f>
        <v>28</v>
      </c>
      <c r="F9" s="28"/>
      <c r="G9" s="28">
        <f>'[3]Приложение 5'!G10</f>
        <v>18784.2</v>
      </c>
      <c r="H9" s="28">
        <f>'[3]Приложение 5'!H10</f>
        <v>361.52</v>
      </c>
      <c r="I9" s="28"/>
    </row>
    <row r="10" spans="2:9" x14ac:dyDescent="0.3">
      <c r="B10" s="237" t="s">
        <v>21</v>
      </c>
      <c r="C10" s="5" t="s">
        <v>58</v>
      </c>
      <c r="D10" s="28">
        <f>'[3]Приложение 5'!D11</f>
        <v>131</v>
      </c>
      <c r="E10" s="28">
        <f>'[3]Приложение 5'!E11</f>
        <v>103</v>
      </c>
      <c r="F10" s="28">
        <f>'[3]Приложение 5'!F11</f>
        <v>1</v>
      </c>
      <c r="G10" s="28">
        <f>'[3]Приложение 5'!G11</f>
        <v>8481.2113000000008</v>
      </c>
      <c r="H10" s="28">
        <f>'[3]Приложение 5'!H11</f>
        <v>9334.9000000000015</v>
      </c>
      <c r="I10" s="28">
        <f>'[3]Приложение 5'!I11</f>
        <v>100</v>
      </c>
    </row>
    <row r="11" spans="2:9" x14ac:dyDescent="0.3">
      <c r="B11" s="238"/>
      <c r="C11" s="5" t="s">
        <v>59</v>
      </c>
      <c r="D11" s="28"/>
      <c r="E11" s="28"/>
      <c r="F11" s="28"/>
      <c r="G11" s="28"/>
      <c r="H11" s="28"/>
      <c r="I11" s="28"/>
    </row>
    <row r="12" spans="2:9" x14ac:dyDescent="0.3">
      <c r="B12" s="237" t="s">
        <v>26</v>
      </c>
      <c r="C12" s="5" t="s">
        <v>60</v>
      </c>
      <c r="D12" s="28">
        <f>'[3]Приложение 5'!D14</f>
        <v>9</v>
      </c>
      <c r="E12" s="28">
        <f>'[3]Приложение 5'!E14</f>
        <v>55</v>
      </c>
      <c r="F12" s="28">
        <f>'[3]Приложение 5'!F14</f>
        <v>1</v>
      </c>
      <c r="G12" s="28">
        <f>'[3]Приложение 5'!G14</f>
        <v>2197.15</v>
      </c>
      <c r="H12" s="28">
        <f>'[3]Приложение 5'!H14</f>
        <v>17339</v>
      </c>
      <c r="I12" s="28">
        <f>'[3]Приложение 5'!I14</f>
        <v>220</v>
      </c>
    </row>
    <row r="13" spans="2:9" x14ac:dyDescent="0.3">
      <c r="B13" s="238"/>
      <c r="C13" s="5" t="s">
        <v>61</v>
      </c>
      <c r="D13" s="28"/>
      <c r="E13" s="28"/>
      <c r="F13" s="28"/>
      <c r="G13" s="28"/>
      <c r="H13" s="28"/>
      <c r="I13" s="28"/>
    </row>
    <row r="14" spans="2:9" x14ac:dyDescent="0.3">
      <c r="B14" s="237" t="s">
        <v>62</v>
      </c>
      <c r="C14" s="5" t="s">
        <v>94</v>
      </c>
      <c r="D14" s="28">
        <f>'[3]Приложение 5'!D17+'[3]Приложение 5'!D20+'[3]Приложение 5'!D23</f>
        <v>1</v>
      </c>
      <c r="E14" s="28">
        <f>'[3]Приложение 5'!E17+'[3]Приложение 5'!E20+'[3]Приложение 5'!E23</f>
        <v>16</v>
      </c>
      <c r="F14" s="28">
        <f>'[3]Приложение 5'!F17+'[3]Приложение 5'!F20+'[3]Приложение 5'!F23</f>
        <v>5</v>
      </c>
      <c r="G14" s="28">
        <f>'[3]Приложение 5'!G17+'[3]Приложение 5'!G20+'[3]Приложение 5'!G23</f>
        <v>430</v>
      </c>
      <c r="H14" s="28">
        <f>'[3]Приложение 5'!H17+'[3]Приложение 5'!H20+'[3]Приложение 5'!H23</f>
        <v>32273</v>
      </c>
      <c r="I14" s="28">
        <f>'[3]Приложение 5'!I17+'[3]Приложение 5'!I20+'[3]Приложение 5'!I23</f>
        <v>195863</v>
      </c>
    </row>
    <row r="15" spans="2:9" x14ac:dyDescent="0.3">
      <c r="B15" s="238"/>
      <c r="C15" s="5" t="s">
        <v>61</v>
      </c>
      <c r="D15" s="28"/>
      <c r="E15" s="28"/>
      <c r="F15" s="28"/>
      <c r="G15" s="28"/>
      <c r="H15" s="28"/>
      <c r="I15" s="28"/>
    </row>
    <row r="17" spans="2:9" ht="33" customHeight="1" x14ac:dyDescent="0.3">
      <c r="B17" s="234" t="s">
        <v>63</v>
      </c>
      <c r="C17" s="234"/>
      <c r="D17" s="234"/>
      <c r="E17" s="234"/>
      <c r="F17" s="234"/>
      <c r="G17" s="234"/>
      <c r="H17" s="234"/>
      <c r="I17" s="234"/>
    </row>
    <row r="19" spans="2:9" ht="115.5" customHeight="1" x14ac:dyDescent="0.3">
      <c r="B19" s="234" t="s">
        <v>64</v>
      </c>
      <c r="C19" s="234"/>
      <c r="D19" s="234"/>
      <c r="E19" s="234"/>
      <c r="F19" s="234"/>
      <c r="G19" s="234"/>
      <c r="H19" s="234"/>
      <c r="I19" s="234"/>
    </row>
  </sheetData>
  <mergeCells count="14">
    <mergeCell ref="B19:I19"/>
    <mergeCell ref="G1:I1"/>
    <mergeCell ref="G2:I2"/>
    <mergeCell ref="C3:I3"/>
    <mergeCell ref="C4:I4"/>
    <mergeCell ref="C5:I5"/>
    <mergeCell ref="B6:C7"/>
    <mergeCell ref="D6:F6"/>
    <mergeCell ref="G6:I6"/>
    <mergeCell ref="B8:B9"/>
    <mergeCell ref="B10:B11"/>
    <mergeCell ref="B12:B13"/>
    <mergeCell ref="B14:B15"/>
    <mergeCell ref="B17:I17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Титул</vt:lpstr>
      <vt:lpstr>28а)город</vt:lpstr>
      <vt:lpstr>28а)село</vt:lpstr>
      <vt:lpstr>28а) РТУ ПР2</vt:lpstr>
      <vt:lpstr>28 б) reshenie_tarif_2020</vt:lpstr>
      <vt:lpstr>28 в) srednie_dannie_fact_mosh</vt:lpstr>
      <vt:lpstr>28 г) srednie_dannie_dline_VL</vt:lpstr>
      <vt:lpstr>28 д) info_TP_2020</vt:lpstr>
      <vt:lpstr>28 е) info_zayavki_TP_2020</vt:lpstr>
      <vt:lpstr>'28 б) reshenie_tarif_2020'!Область_печати</vt:lpstr>
      <vt:lpstr>'28 в) srednie_dannie_fact_mosh'!Область_печати</vt:lpstr>
      <vt:lpstr>'28 г) srednie_dannie_dline_VL'!Область_печати</vt:lpstr>
      <vt:lpstr>'28 е) info_zayavki_TP_2020'!Область_печати</vt:lpstr>
      <vt:lpstr>'28а) РТУ ПР2'!Область_печати</vt:lpstr>
      <vt:lpstr>'28а)город'!Область_печати</vt:lpstr>
      <vt:lpstr>'28а)село'!Область_печати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2020-10-20T12:53:39Z</dcterms:modified>
</cp:coreProperties>
</file>