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240" yWindow="525" windowWidth="14805" windowHeight="7590" tabRatio="989"/>
  </bookViews>
  <sheets>
    <sheet name="Приложение 2" sheetId="1" r:id="rId1"/>
    <sheet name="Приложени 3  до 15 " sheetId="2" r:id="rId2"/>
    <sheet name="Приложение 3 15-150" sheetId="12" r:id="rId3"/>
    <sheet name="Приложение 3 150-670" sheetId="13" r:id="rId4"/>
    <sheet name="Приложение 4 до 15" sheetId="3" r:id="rId5"/>
    <sheet name="Приложение 4 15-150" sheetId="14" r:id="rId6"/>
    <sheet name="Приложение 4 150-670" sheetId="15" r:id="rId7"/>
    <sheet name="Приложение 5" sheetId="4" r:id="rId8"/>
    <sheet name="Приложение 6" sheetId="5" r:id="rId9"/>
    <sheet name="Приложение 7" sheetId="6" r:id="rId10"/>
    <sheet name="Приложение 8" sheetId="10" r:id="rId11"/>
    <sheet name="Приложение 8 9 м" sheetId="7" state="hidden" r:id="rId12"/>
    <sheet name="Приложение 9 9 мес" sheetId="8" state="hidden" r:id="rId13"/>
    <sheet name="Приложение 9" sheetId="11" r:id="rId14"/>
  </sheets>
  <externalReferences>
    <externalReference r:id="rId15"/>
    <externalReference r:id="rId16"/>
    <externalReference r:id="rId17"/>
    <externalReference r:id="rId18"/>
  </externalReferences>
  <definedNames>
    <definedName name="_xlnm.Print_Area" localSheetId="1">'Приложени 3  до 15 '!$B$1:$F$26</definedName>
    <definedName name="_xlnm.Print_Area" localSheetId="0">'Приложение 2'!$A$1:$K$17</definedName>
    <definedName name="_xlnm.Print_Area" localSheetId="3">'Приложение 3 150-670'!$B$1:$F$26</definedName>
    <definedName name="_xlnm.Print_Area" localSheetId="2">'Приложение 3 15-150'!$B$1:$F$26</definedName>
    <definedName name="_xlnm.Print_Area" localSheetId="6">'Приложение 4 150-670'!$B$1:$F$25</definedName>
    <definedName name="_xlnm.Print_Area" localSheetId="5">'Приложение 4 15-150'!$B$1:$F$25</definedName>
    <definedName name="_xlnm.Print_Area" localSheetId="4">'Приложение 4 до 15'!$B$1:$F$25</definedName>
    <definedName name="_xlnm.Print_Area" localSheetId="7">'Приложение 5'!$B$1:$E$32</definedName>
    <definedName name="_xlnm.Print_Area" localSheetId="8">'Приложение 6'!$B$1:$E$8</definedName>
    <definedName name="_xlnm.Print_Area" localSheetId="9">'Приложение 7'!$B$1:$F$14</definedName>
    <definedName name="_xlnm.Print_Area" localSheetId="10">'Приложение 8'!$A$1:$K$25</definedName>
    <definedName name="_xlnm.Print_Area" localSheetId="11">'Приложение 8 9 м'!$B$1:$L$25</definedName>
    <definedName name="_xlnm.Print_Area" localSheetId="13">'Приложение 9'!$A$1:$H$24</definedName>
    <definedName name="_xlnm.Print_Area" localSheetId="12">'Приложение 9 9 мес'!$B$1:$I$25</definedName>
  </definedNames>
  <calcPr calcId="145621" calcOnSave="0"/>
</workbook>
</file>

<file path=xl/calcChain.xml><?xml version="1.0" encoding="utf-8"?>
<calcChain xmlns="http://schemas.openxmlformats.org/spreadsheetml/2006/main">
  <c r="C6" i="10" l="1"/>
  <c r="D6" i="10"/>
  <c r="E6" i="10"/>
  <c r="F6" i="10"/>
  <c r="G6" i="10"/>
  <c r="H6" i="10"/>
  <c r="I6" i="10"/>
  <c r="J6" i="10"/>
  <c r="K6" i="10"/>
  <c r="C7" i="10"/>
  <c r="D7" i="10"/>
  <c r="E7" i="10"/>
  <c r="F7" i="10"/>
  <c r="G7" i="10"/>
  <c r="H7" i="10"/>
  <c r="I7" i="10"/>
  <c r="J7" i="10"/>
  <c r="K7" i="10"/>
  <c r="C8" i="10"/>
  <c r="D8" i="10"/>
  <c r="E8" i="10"/>
  <c r="F8" i="10"/>
  <c r="G8" i="10"/>
  <c r="H8" i="10"/>
  <c r="I8" i="10"/>
  <c r="J8" i="10"/>
  <c r="K8" i="10"/>
  <c r="C9" i="10"/>
  <c r="D9" i="10"/>
  <c r="E9" i="10"/>
  <c r="F9" i="10"/>
  <c r="G9" i="10"/>
  <c r="H9" i="10"/>
  <c r="I9" i="10"/>
  <c r="J9" i="10"/>
  <c r="K9" i="10"/>
  <c r="C10" i="10"/>
  <c r="D10" i="10"/>
  <c r="E10" i="10"/>
  <c r="F10" i="10"/>
  <c r="G10" i="10"/>
  <c r="H10" i="10"/>
  <c r="I10" i="10"/>
  <c r="J10" i="10"/>
  <c r="K10" i="10"/>
  <c r="C11" i="10"/>
  <c r="D11" i="10"/>
  <c r="E11" i="10"/>
  <c r="F11" i="10"/>
  <c r="G11" i="10"/>
  <c r="H11" i="10"/>
  <c r="I11" i="10"/>
  <c r="J11" i="10"/>
  <c r="K11" i="10"/>
  <c r="C12" i="10"/>
  <c r="D12" i="10"/>
  <c r="E12" i="10"/>
  <c r="F12" i="10"/>
  <c r="G12" i="10"/>
  <c r="H12" i="10"/>
  <c r="I12" i="10"/>
  <c r="J12" i="10"/>
  <c r="K12" i="10"/>
  <c r="C13" i="10"/>
  <c r="D13" i="10"/>
  <c r="E13" i="10"/>
  <c r="F13" i="10"/>
  <c r="G13" i="10"/>
  <c r="H13" i="10"/>
  <c r="I13" i="10"/>
  <c r="J13" i="10"/>
  <c r="K13" i="10"/>
  <c r="C14" i="10"/>
  <c r="D14" i="10"/>
  <c r="E14" i="10"/>
  <c r="F14" i="10"/>
  <c r="G14" i="10"/>
  <c r="H14" i="10"/>
  <c r="I14" i="10"/>
  <c r="J14" i="10"/>
  <c r="K14" i="10"/>
  <c r="C15" i="10"/>
  <c r="D15" i="10"/>
  <c r="E15" i="10"/>
  <c r="F15" i="10"/>
  <c r="G15" i="10"/>
  <c r="H15" i="10"/>
  <c r="I15" i="10"/>
  <c r="J15" i="10"/>
  <c r="K15" i="10"/>
  <c r="C16" i="10"/>
  <c r="D16" i="10"/>
  <c r="E16" i="10"/>
  <c r="F16" i="10"/>
  <c r="G16" i="10"/>
  <c r="H16" i="10"/>
  <c r="I16" i="10"/>
  <c r="J16" i="10"/>
  <c r="K16" i="10"/>
  <c r="C17" i="10"/>
  <c r="D17" i="10"/>
  <c r="E17" i="10"/>
  <c r="F17" i="10"/>
  <c r="G17" i="10"/>
  <c r="H17" i="10"/>
  <c r="I17" i="10"/>
  <c r="J17" i="10"/>
  <c r="K17" i="10"/>
  <c r="C18" i="10"/>
  <c r="D18" i="10"/>
  <c r="E18" i="10"/>
  <c r="F18" i="10"/>
  <c r="G18" i="10"/>
  <c r="H18" i="10"/>
  <c r="I18" i="10"/>
  <c r="J18" i="10"/>
  <c r="K18" i="10"/>
  <c r="C19" i="10"/>
  <c r="D19" i="10"/>
  <c r="E19" i="10"/>
  <c r="F19" i="10"/>
  <c r="G19" i="10"/>
  <c r="H19" i="10"/>
  <c r="I19" i="10"/>
  <c r="J19" i="10"/>
  <c r="K19" i="10"/>
  <c r="C20" i="10"/>
  <c r="D20" i="10"/>
  <c r="E20" i="10"/>
  <c r="F20" i="10"/>
  <c r="G20" i="10"/>
  <c r="H20" i="10"/>
  <c r="I20" i="10"/>
  <c r="J20" i="10"/>
  <c r="K20" i="10"/>
  <c r="C21" i="10"/>
  <c r="D21" i="10"/>
  <c r="E21" i="10"/>
  <c r="F21" i="10"/>
  <c r="G21" i="10"/>
  <c r="H21" i="10"/>
  <c r="I21" i="10"/>
  <c r="J21" i="10"/>
  <c r="K21" i="10"/>
  <c r="D30" i="4" l="1"/>
  <c r="F40" i="6" l="1"/>
  <c r="F39" i="6"/>
  <c r="E40" i="6"/>
  <c r="E39" i="6"/>
  <c r="D40" i="6"/>
  <c r="D39" i="6"/>
  <c r="F36" i="6"/>
  <c r="F35" i="6"/>
  <c r="E36" i="6"/>
  <c r="E35" i="6"/>
  <c r="D36" i="6"/>
  <c r="D35" i="6"/>
  <c r="F31" i="6"/>
  <c r="F30" i="6"/>
  <c r="E31" i="6"/>
  <c r="E30" i="6"/>
  <c r="D31" i="6"/>
  <c r="D30" i="6"/>
  <c r="F27" i="6"/>
  <c r="F26" i="6"/>
  <c r="E27" i="6"/>
  <c r="E26" i="6"/>
  <c r="D27" i="6"/>
  <c r="D26" i="6"/>
  <c r="F22" i="6"/>
  <c r="F21" i="6"/>
  <c r="E22" i="6"/>
  <c r="E21" i="6"/>
  <c r="D22" i="6"/>
  <c r="D21" i="6"/>
  <c r="F18" i="6"/>
  <c r="F17" i="6"/>
  <c r="E18" i="6"/>
  <c r="E17" i="6"/>
  <c r="D18" i="6"/>
  <c r="D17" i="6"/>
  <c r="D10" i="6"/>
  <c r="E18" i="5"/>
  <c r="E14" i="5"/>
  <c r="E10" i="5"/>
  <c r="D18" i="5"/>
  <c r="D14" i="5"/>
  <c r="D10" i="5"/>
  <c r="E17" i="4"/>
  <c r="E30" i="4"/>
  <c r="E11" i="4"/>
  <c r="E12" i="4"/>
  <c r="E9" i="4"/>
  <c r="D17" i="4"/>
  <c r="D13" i="4" s="1"/>
  <c r="D12" i="4"/>
  <c r="D11" i="4"/>
  <c r="D9" i="4"/>
  <c r="D22" i="15"/>
  <c r="E16" i="15"/>
  <c r="D16" i="15"/>
  <c r="E13" i="15"/>
  <c r="E14" i="15"/>
  <c r="E11" i="15"/>
  <c r="E12" i="15"/>
  <c r="E10" i="15"/>
  <c r="D11" i="15"/>
  <c r="D12" i="15"/>
  <c r="D13" i="15"/>
  <c r="D14" i="15"/>
  <c r="D10" i="15"/>
  <c r="E6" i="15"/>
  <c r="D6" i="15"/>
  <c r="D22" i="14"/>
  <c r="D16" i="14"/>
  <c r="E11" i="14"/>
  <c r="E12" i="14"/>
  <c r="E10" i="14"/>
  <c r="D11" i="14"/>
  <c r="D12" i="14"/>
  <c r="D10" i="14"/>
  <c r="E6" i="14"/>
  <c r="D6" i="14"/>
  <c r="D22" i="3"/>
  <c r="E8" i="3"/>
  <c r="D8" i="3"/>
  <c r="D16" i="3"/>
  <c r="E11" i="3"/>
  <c r="E12" i="3"/>
  <c r="E13" i="3"/>
  <c r="E14" i="3"/>
  <c r="E10" i="3"/>
  <c r="D11" i="3"/>
  <c r="D12" i="3"/>
  <c r="D13" i="3"/>
  <c r="D14" i="3"/>
  <c r="D10" i="3"/>
  <c r="E6" i="3"/>
  <c r="D6" i="3"/>
  <c r="E18" i="13"/>
  <c r="E15" i="13"/>
  <c r="E14" i="13"/>
  <c r="E13" i="13"/>
  <c r="E12" i="13"/>
  <c r="E24" i="12"/>
  <c r="E21" i="12"/>
  <c r="E18" i="12"/>
  <c r="E17" i="12"/>
  <c r="E15" i="12"/>
  <c r="E14" i="12"/>
  <c r="E13" i="12"/>
  <c r="E12" i="12"/>
  <c r="E17" i="2"/>
  <c r="E15" i="2"/>
  <c r="E14" i="2"/>
  <c r="E13" i="2"/>
  <c r="E12" i="2"/>
  <c r="D29" i="6" l="1"/>
  <c r="C16" i="11"/>
  <c r="D16" i="11"/>
  <c r="E16" i="11"/>
  <c r="F16" i="11"/>
  <c r="G16" i="11"/>
  <c r="H16" i="11"/>
  <c r="C17" i="11"/>
  <c r="D17" i="11"/>
  <c r="E17" i="11"/>
  <c r="F17" i="11"/>
  <c r="G17" i="11"/>
  <c r="H17" i="11"/>
  <c r="C18" i="11"/>
  <c r="D18" i="11"/>
  <c r="E18" i="11"/>
  <c r="F18" i="11"/>
  <c r="G18" i="11"/>
  <c r="H18" i="11"/>
  <c r="C19" i="11"/>
  <c r="D19" i="11"/>
  <c r="E19" i="11"/>
  <c r="F19" i="11"/>
  <c r="G19" i="11"/>
  <c r="H19" i="11"/>
  <c r="C20" i="11"/>
  <c r="D20" i="11"/>
  <c r="E20" i="11"/>
  <c r="F20" i="11"/>
  <c r="G20" i="11"/>
  <c r="H20" i="11"/>
  <c r="C21" i="11"/>
  <c r="D21" i="11"/>
  <c r="E21" i="11"/>
  <c r="F21" i="11"/>
  <c r="G21" i="11"/>
  <c r="H21" i="11"/>
  <c r="C13" i="11"/>
  <c r="D13" i="11"/>
  <c r="E13" i="11"/>
  <c r="F13" i="11"/>
  <c r="G13" i="11"/>
  <c r="H13" i="11"/>
  <c r="C14" i="11"/>
  <c r="D14" i="11"/>
  <c r="E14" i="11"/>
  <c r="F14" i="11"/>
  <c r="G14" i="11"/>
  <c r="H14" i="11"/>
  <c r="C15" i="11"/>
  <c r="D15" i="11"/>
  <c r="E15" i="11"/>
  <c r="F15" i="11"/>
  <c r="G15" i="11"/>
  <c r="H15" i="11"/>
  <c r="C10" i="11"/>
  <c r="D10" i="11"/>
  <c r="E10" i="11"/>
  <c r="F10" i="11"/>
  <c r="G10" i="11"/>
  <c r="H10" i="11"/>
  <c r="C11" i="11"/>
  <c r="D11" i="11"/>
  <c r="E11" i="11"/>
  <c r="F11" i="11"/>
  <c r="G11" i="11"/>
  <c r="H11" i="11"/>
  <c r="C12" i="11"/>
  <c r="D12" i="11"/>
  <c r="E12" i="11"/>
  <c r="F12" i="11"/>
  <c r="G12" i="11"/>
  <c r="H12" i="11"/>
  <c r="C9" i="11"/>
  <c r="D9" i="11"/>
  <c r="E9" i="11"/>
  <c r="F9" i="11"/>
  <c r="G9" i="11"/>
  <c r="H9" i="11"/>
  <c r="C7" i="11"/>
  <c r="D7" i="11"/>
  <c r="E7" i="11"/>
  <c r="F7" i="11"/>
  <c r="G7" i="11"/>
  <c r="H7" i="11"/>
  <c r="C8" i="11"/>
  <c r="D8" i="11"/>
  <c r="E8" i="11"/>
  <c r="F8" i="11"/>
  <c r="G8" i="11"/>
  <c r="H8" i="11"/>
  <c r="D6" i="11"/>
  <c r="E6" i="11"/>
  <c r="F6" i="11"/>
  <c r="G6" i="11"/>
  <c r="H6" i="11"/>
  <c r="C6" i="11"/>
  <c r="E16" i="3" l="1"/>
  <c r="E22" i="3" l="1"/>
  <c r="D8" i="5" l="1"/>
  <c r="E8" i="5"/>
  <c r="E7" i="5"/>
  <c r="D7" i="5"/>
  <c r="F14" i="6"/>
  <c r="E14" i="6"/>
  <c r="D14" i="6"/>
  <c r="F10" i="6"/>
  <c r="F8" i="6"/>
  <c r="E10" i="6"/>
  <c r="D7" i="4" l="1"/>
  <c r="D32" i="4" l="1"/>
  <c r="E13" i="4"/>
  <c r="E7" i="4" l="1"/>
  <c r="E32" i="4" s="1"/>
  <c r="F29" i="6" l="1"/>
  <c r="F13" i="6"/>
  <c r="F9" i="6"/>
  <c r="E13" i="6"/>
  <c r="D13" i="6"/>
  <c r="F38" i="6"/>
  <c r="F34" i="6"/>
  <c r="F25" i="6"/>
  <c r="E6" i="5"/>
  <c r="D12" i="6" l="1"/>
  <c r="E12" i="6"/>
  <c r="D8" i="6"/>
  <c r="E8" i="6"/>
  <c r="D6" i="5"/>
  <c r="D9" i="6"/>
  <c r="E9" i="6"/>
  <c r="F12" i="6"/>
  <c r="F16" i="6"/>
  <c r="F20" i="6"/>
  <c r="E38" i="6"/>
  <c r="E29" i="6"/>
  <c r="E20" i="6"/>
  <c r="E34" i="6"/>
  <c r="E25" i="6"/>
  <c r="E16" i="6"/>
  <c r="D38" i="6"/>
  <c r="D20" i="6"/>
  <c r="D34" i="6"/>
  <c r="D25" i="6"/>
  <c r="D16" i="6"/>
  <c r="F12" i="14" l="1"/>
  <c r="F7" i="6" l="1"/>
  <c r="E7" i="6"/>
  <c r="D7" i="6"/>
  <c r="E11" i="6"/>
  <c r="F11" i="6"/>
  <c r="D11" i="6"/>
  <c r="D13" i="14" l="1"/>
  <c r="D14" i="14"/>
  <c r="E9" i="15" l="1"/>
  <c r="F10" i="15"/>
  <c r="D9" i="15"/>
  <c r="F11" i="14"/>
  <c r="F9" i="15" l="1"/>
  <c r="D23" i="12"/>
  <c r="D24" i="12" s="1"/>
  <c r="D20" i="12"/>
  <c r="D21" i="12" s="1"/>
  <c r="D17" i="12"/>
  <c r="D18" i="12" s="1"/>
  <c r="E9" i="3" l="1"/>
  <c r="D23" i="13" l="1"/>
  <c r="D24" i="13" s="1"/>
  <c r="D20" i="13"/>
  <c r="D21" i="13" s="1"/>
  <c r="D17" i="13"/>
  <c r="D18" i="13" s="1"/>
  <c r="D23" i="2"/>
  <c r="D24" i="2" s="1"/>
  <c r="D20" i="2"/>
  <c r="D21" i="2" s="1"/>
  <c r="D17" i="2"/>
  <c r="D18" i="2" s="1"/>
  <c r="F10" i="14" l="1"/>
  <c r="D9" i="3" l="1"/>
  <c r="F9" i="3" s="1"/>
  <c r="F10" i="3"/>
  <c r="E22" i="15" l="1"/>
  <c r="E16" i="14"/>
  <c r="E22" i="14"/>
  <c r="F6" i="14" l="1"/>
  <c r="F22" i="14" l="1"/>
  <c r="F16" i="14" l="1"/>
  <c r="F6" i="15"/>
  <c r="E11" i="12" l="1"/>
  <c r="F16" i="15" l="1"/>
  <c r="F22" i="15" l="1"/>
  <c r="E11" i="13"/>
  <c r="F6" i="3" l="1"/>
  <c r="F16" i="3" l="1"/>
  <c r="F22" i="3" l="1"/>
  <c r="E11" i="2" l="1"/>
</calcChain>
</file>

<file path=xl/sharedStrings.xml><?xml version="1.0" encoding="utf-8"?>
<sst xmlns="http://schemas.openxmlformats.org/spreadsheetml/2006/main" count="568" uniqueCount="163">
  <si>
    <t xml:space="preserve">                            ПРОГНОЗНЫЕ СВЕДЕНИЯ</t>
  </si>
  <si>
    <t xml:space="preserve">              о расходах за технологическое присоединение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</si>
  <si>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</si>
  <si>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С1</t>
  </si>
  <si>
    <t>Наименование стандартизированных тарифных ставок</t>
  </si>
  <si>
    <t>Единица измерения</t>
  </si>
  <si>
    <t>Стандартизированные тарифные ставки</t>
  </si>
  <si>
    <t>по постоянной схеме</t>
  </si>
  <si>
    <t>по временной схеме</t>
  </si>
  <si>
    <t>СТАНДАРТИЗИРОВАННЫЕ ТАРИФНЫЕ СТАВКИ</t>
  </si>
  <si>
    <t>для расчета платы за технологическое присоединение</t>
  </si>
  <si>
    <t>к территориальным распределительным сетям на уровне</t>
  </si>
  <si>
    <t>рублей/кВт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</si>
  <si>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</si>
  <si>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С1.1</t>
  </si>
  <si>
    <t>С1.2</t>
  </si>
  <si>
    <t>С1.3</t>
  </si>
  <si>
    <t>С1.4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</si>
  <si>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</si>
  <si>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</si>
  <si>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</si>
  <si>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</si>
  <si>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>С2</t>
  </si>
  <si>
    <t>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</si>
  <si>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кабельных линий электропередачи на i-м уровне напряжения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</si>
  <si>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С3</t>
  </si>
  <si>
    <t>Стандартизированная тарифная ставка на покрытие расходов сетевой организации на строительство подстанций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на i-м уровне напряжения</t>
  </si>
  <si>
    <t>С4</t>
  </si>
  <si>
    <t>Ставки платы ,  и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</si>
  <si>
    <t>Наименование мероприятий</t>
  </si>
  <si>
    <t>1.</t>
  </si>
  <si>
    <t>2.</t>
  </si>
  <si>
    <t>3.</t>
  </si>
  <si>
    <t>4.</t>
  </si>
  <si>
    <t>5.</t>
  </si>
  <si>
    <t>6.</t>
  </si>
  <si>
    <t>Подготовка и выдача сетевой организацией технических условий заявителю:</t>
  </si>
  <si>
    <t>Разработка сетевой организацией проектной документации по строительству "последней мили"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</si>
  <si>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</si>
  <si>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</si>
  <si>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</si>
  <si>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</si>
  <si>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</si>
  <si>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</si>
  <si>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Проверка сетевой организацией выполнения заявителем технических условий: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</si>
  <si>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заявителя:</t>
  </si>
  <si>
    <t>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сети:</t>
  </si>
  <si>
    <t>РАСХОДЫ НА МЕРОПРИЯТИЯ,</t>
  </si>
  <si>
    <t>&lt;*&gt;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</si>
  <si>
    <t>Показатели</t>
  </si>
  <si>
    <t>РАСЧЕТ</t>
  </si>
  <si>
    <t>(тыс.рублей)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</si>
  <si>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</si>
  <si>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</si>
  <si>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</si>
  <si>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</si>
  <si>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</si>
  <si>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</si>
  <si>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</si>
  <si>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характера</t>
  </si>
  <si>
    <t>работы и услуги непроизводственного характера - всего</t>
  </si>
  <si>
    <t>услуги связи</t>
  </si>
  <si>
    <t>расходы на охрану и пожарную безопасность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</si>
  <si>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</si>
  <si>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</si>
  <si>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</si>
  <si>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</si>
  <si>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</si>
  <si>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</si>
  <si>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Выпадающие доходы (экономия средств)</t>
  </si>
  <si>
    <t>Итого (размер необходимой валовой выручки)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</si>
  <si>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</si>
  <si>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</si>
  <si>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</si>
  <si>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ФАКТИЧЕСКИЕ СРЕДНИЕ ДАННЫЕ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</si>
  <si>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</si>
  <si>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</si>
  <si>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</si>
  <si>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</si>
  <si>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</si>
  <si>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о длине линий электропередачи и об объемах максимальной</t>
  </si>
  <si>
    <t>Категория заявителей</t>
  </si>
  <si>
    <t>Количество договоров (штук)</t>
  </si>
  <si>
    <t>35 кВ и выше</t>
  </si>
  <si>
    <t>Максимальная мощность (кВт)</t>
  </si>
  <si>
    <t>Стоимость договоров (без НДС) (тыс. рублей)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</si>
  <si>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</si>
  <si>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</si>
  <si>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</si>
  <si>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</si>
  <si>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</si>
  <si>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</si>
  <si>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</si>
  <si>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</si>
  <si>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</si>
  <si>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</si>
  <si>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>&lt;*&gt; Заявители, оплачивающие технологическое присоединение своих энергопринимающих устройств в размере не более 550 рублей.</t>
  </si>
  <si>
    <t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</si>
  <si>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ИНФОРМАЦИЯ</t>
  </si>
  <si>
    <t>об осуществлении технологического присоединения</t>
  </si>
  <si>
    <t>Количество заявок (штук)</t>
  </si>
  <si>
    <t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присоединения.".</t>
  </si>
  <si>
    <t>о поданных заявках на технологическое присоединение</t>
  </si>
  <si>
    <t>за текущий год</t>
  </si>
  <si>
    <t>по договорам, заключенным за  9 месяцев 2015  года.</t>
  </si>
  <si>
    <t>до 15 кВт</t>
  </si>
  <si>
    <t>от 15 до 150 кВт</t>
  </si>
  <si>
    <t>от 150 до 670 кВт</t>
  </si>
  <si>
    <t>на уровне напряжения 0,4</t>
  </si>
  <si>
    <t>на уровне напряжения 6-10</t>
  </si>
  <si>
    <t>по постоянной 
схеме</t>
  </si>
  <si>
    <t>по временной
схеме</t>
  </si>
  <si>
    <t>-</t>
  </si>
  <si>
    <t>Стандартизированные 
тарифные ставки</t>
  </si>
  <si>
    <t>Единица 
измерения</t>
  </si>
  <si>
    <t>Объем 
максимальной 
мощности 
(кВт)</t>
  </si>
  <si>
    <t>Ставки для расчета 
платы по каждому 
мероприятию 
(рублей/кВт) 
(без учета НДС)</t>
  </si>
  <si>
    <t>Распределение 
необходимой 
валовой выручки 
&lt;*&gt; 
(рублей)</t>
  </si>
  <si>
    <t xml:space="preserve">           </t>
  </si>
  <si>
    <t xml:space="preserve">3. Место нахождения: Карачаево-Черкесская реаспублика, г.Черкесск, ул.О.Касаева, 3 </t>
  </si>
  <si>
    <t>4. Адрес юридического лица 357500, Ставропольский край, г. Пятигорск, пос. Энергетик, 
ул. Подстанционная 13а</t>
  </si>
  <si>
    <t>5. ИНН 2632082033</t>
  </si>
  <si>
    <t>6. КПП 091732001</t>
  </si>
  <si>
    <t>8. Адрес электронной почты: priemn@kche.ru</t>
  </si>
  <si>
    <t>9. Контактный телефон (8782) 294-369, 294-359</t>
  </si>
  <si>
    <t>10. Факс (8782) 294-300</t>
  </si>
  <si>
    <t>№ п/п</t>
  </si>
  <si>
    <t>Расходы на выполнение мероприятий 
по технологическому присоединению - всего</t>
  </si>
  <si>
    <t>налоги и сборы, уменьшающие налогооблагаемую 
базу на прибыль организаций</t>
  </si>
  <si>
    <t>расходы на информационное обслуживание,
консультационные и юридические услуги</t>
  </si>
  <si>
    <t>денежные выплаты социального характера 
(по коллективному договору)</t>
  </si>
  <si>
    <t>Расходы на строительство объектов электросетевого хозяйства от 
существующих объектов электросетевого хозяйства до присоеди-
няемых энергопринимающих устройств и (или) объектов электроэнергетики</t>
  </si>
  <si>
    <t>Фактические 
расходы на 
строительство 
подстанций за 
3 предыдущих 
года (тыс. рублей)</t>
  </si>
  <si>
    <t>Объем мощности, 
введенной в основ-
ные фонды за 3 
предыдущих
года (кВт)</t>
  </si>
  <si>
    <t>Наименование 
мероприятий</t>
  </si>
  <si>
    <t>Расходы на 
строительство 
воздушных и кабельных 
линий электропередачи 
на i-м уровне напряжения, 
фактически построенных 
за последние 3 года 
(тыс. рублей)</t>
  </si>
  <si>
    <t>Длина воздушных и 
кабельных линий 
электропередачи 
на i-м уровне напряжения, 
фактически построенных
за последние 3 года (км)</t>
  </si>
  <si>
    <t>Объем максимальной 
мощности, 
присоединенной 
путем строительства 
воздушных или кабельных 
линий за последние 
3 года (кВт)</t>
  </si>
  <si>
    <t>Стоимость договоров 
(без НДС) (тыс. рублей)</t>
  </si>
  <si>
    <t>Количество заявок
(штук)</t>
  </si>
  <si>
    <t>Максимальная мощность
(кВт)</t>
  </si>
  <si>
    <t>35 кВ 
и выше</t>
  </si>
  <si>
    <t>35 кВ
и выше</t>
  </si>
  <si>
    <t>&lt;*&gt; Согласно приложению №1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</si>
  <si>
    <t>7. Ф.И.О. руководителя: Халюзин Владимир Анатольевич</t>
  </si>
  <si>
    <t>на 2018 год</t>
  </si>
  <si>
    <t>по договорам, заключенным за текущий год (2017)</t>
  </si>
  <si>
    <t>за текущий год (2017)</t>
  </si>
  <si>
    <t>Категория 
заявителей</t>
  </si>
  <si>
    <t>Плановые 
показатели на 
следующий 
период
(2018)</t>
  </si>
  <si>
    <t>Ожидаемые 
данные за 
текущий 
период
(2017 9 мес.)</t>
  </si>
  <si>
    <t>1. Полное наименование: филиал Публичного Акционерного Общества "Межрегиональная 
распределительная сетевая компания Северного Кавказа" - "Карачаево-Черкесскэнерго"</t>
  </si>
  <si>
    <t>2. Сокращенное наименование: филиал ПАО "МРСК Северного Кавказа" - "Карачаево-Черкесскэнерго"</t>
  </si>
  <si>
    <t>филиала  Публичного Акционерного Общества "Межрегиональная распределительная 
сетевая компания" - "Карачаево-Черкесскэнерго" на 2018 год</t>
  </si>
  <si>
    <t>по филиалу ПАО "МРСК Северного Кавказа" - "Карачаево-Черкесскэнерго"</t>
  </si>
  <si>
    <t>осуществляемые при технологическом присоединении к электрическим сетям 
филиала ПАО "МРСК Северного Кавказа" - "Карачаево-Черкесскэнерго" 
в диапазоне от 0 до 15 кВт на 2018 год</t>
  </si>
  <si>
    <t>осуществляемые при технологическом присоединении к электрическим сетям 
филиала ПАО "МРСК Северного Кавказа" - "Карачаево-Черкесскэнерго" 
в диапазоне от 15 до 150 кВт на 2018 год</t>
  </si>
  <si>
    <t>осуществляемые при технологическом присоединении к электрическим сетям 
филиала ПАО "МРСК Северного Кавказа" - "Карачаево-Черкесскэнерго" 
в диапазоне от 150 до 670 кВт на 2018 год</t>
  </si>
  <si>
    <t>необходимой валовой выручки на технологическое присоединеие 
к электрическим сетям филиала ПАО "МРСК Северного Кавказа" - 
"Карачаево-Черкесскэнерго"</t>
  </si>
  <si>
    <t>о присоединенных объемах максимальной мощностик к сетям
 филиала ПАО "МРСК Северного Кавказа" - "Карачаево-Черкесскэнерго" 
за 3 предыдущих года по каждому мероприятию</t>
  </si>
  <si>
    <t>мощности построенных объектов к сетям филиала ПАО "МРСК Северного Кавказа" - 
"Карачаево-Черкесскэнерго"  за 3 предыдущих года по каждому мероприятию</t>
  </si>
  <si>
    <t>об осуществлении технологического присоединения к электрическим сетям 
филиала ПАО "МРСК Северного Кавказа" - "Карачаево-Черкесскэнерго"</t>
  </si>
  <si>
    <t>о поданных заявках на технологическое присоединение к электрическим сетям 
филиала ПАО "МРСК Северного Кавказа" - "Карачаево-Черкесскэнерго"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</si>
</sst>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#,##0.000"/>
    <numFmt numFmtId="167" formatCode="0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i/>
      <sz val="12"/>
      <color theme="1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2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34" xfId="0" applyFont="1" applyBorder="1" applyAlignment="1">
      <alignment wrapText="1"/>
    </xf>
    <xf numFmtId="0" fontId="3" fillId="0" borderId="23" xfId="0" applyFont="1" applyBorder="1" applyAlignment="1">
      <alignment wrapText="1"/>
    </xf>
    <xf numFmtId="49" fontId="3" fillId="0" borderId="35" xfId="0" applyNumberFormat="1" applyFont="1" applyBorder="1" applyAlignment="1">
      <alignment wrapText="1"/>
    </xf>
    <xf numFmtId="0" fontId="2" fillId="0" borderId="34" xfId="0" applyFont="1" applyBorder="1" applyAlignment="1">
      <alignment vertical="center" wrapText="1"/>
    </xf>
    <xf numFmtId="0" fontId="2" fillId="0" borderId="23" xfId="0" applyFont="1" applyBorder="1" applyAlignment="1">
      <alignment vertical="top" wrapText="1"/>
    </xf>
    <xf numFmtId="0" fontId="3" fillId="0" borderId="36" xfId="0" applyFont="1" applyBorder="1" applyAlignment="1">
      <alignment wrapText="1"/>
    </xf>
    <xf numFmtId="0" fontId="2" fillId="0" borderId="0" xfId="0" applyFont="1"/>
    <xf numFmtId="4" fontId="2" fillId="0" borderId="11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4" fontId="2" fillId="0" borderId="22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4" fontId="2" fillId="0" borderId="31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26" xfId="0" applyNumberFormat="1" applyFont="1" applyFill="1" applyBorder="1" applyAlignment="1">
      <alignment horizontal="center" vertical="center"/>
    </xf>
    <xf numFmtId="4" fontId="2" fillId="0" borderId="27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2" fillId="0" borderId="3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wrapText="1"/>
    </xf>
    <xf numFmtId="0" fontId="5" fillId="0" borderId="0" xfId="0" applyFont="1"/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vertical="top" wrapText="1"/>
    </xf>
    <xf numFmtId="0" fontId="7" fillId="0" borderId="19" xfId="0" applyFont="1" applyBorder="1" applyAlignment="1">
      <alignment horizontal="center" vertical="center"/>
    </xf>
    <xf numFmtId="4" fontId="7" fillId="0" borderId="28" xfId="0" applyNumberFormat="1" applyFont="1" applyFill="1" applyBorder="1" applyAlignment="1">
      <alignment horizontal="center" vertical="center"/>
    </xf>
    <xf numFmtId="4" fontId="7" fillId="0" borderId="29" xfId="0" applyNumberFormat="1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5" xfId="0" applyFont="1" applyBorder="1" applyAlignment="1">
      <alignment wrapText="1"/>
    </xf>
    <xf numFmtId="0" fontId="7" fillId="0" borderId="5" xfId="0" applyFont="1" applyBorder="1" applyAlignment="1">
      <alignment horizontal="center" vertical="center"/>
    </xf>
    <xf numFmtId="4" fontId="5" fillId="0" borderId="6" xfId="0" applyNumberFormat="1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25" xfId="0" applyFont="1" applyBorder="1" applyAlignment="1">
      <alignment wrapText="1"/>
    </xf>
    <xf numFmtId="0" fontId="7" fillId="0" borderId="21" xfId="0" applyFont="1" applyBorder="1" applyAlignment="1">
      <alignment horizontal="center" vertical="center"/>
    </xf>
    <xf numFmtId="4" fontId="7" fillId="0" borderId="20" xfId="0" applyNumberFormat="1" applyFont="1" applyFill="1" applyBorder="1" applyAlignment="1">
      <alignment horizontal="center" vertical="center"/>
    </xf>
    <xf numFmtId="4" fontId="7" fillId="0" borderId="22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49" fontId="8" fillId="0" borderId="9" xfId="0" applyNumberFormat="1" applyFont="1" applyBorder="1" applyAlignment="1">
      <alignment wrapText="1"/>
    </xf>
    <xf numFmtId="0" fontId="7" fillId="0" borderId="9" xfId="0" applyFont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8" xfId="0" applyNumberFormat="1" applyFont="1" applyFill="1" applyBorder="1" applyAlignment="1">
      <alignment horizontal="center" vertical="center"/>
    </xf>
    <xf numFmtId="4" fontId="5" fillId="0" borderId="20" xfId="0" applyNumberFormat="1" applyFont="1" applyFill="1" applyBorder="1" applyAlignment="1">
      <alignment horizontal="center" vertical="center"/>
    </xf>
    <xf numFmtId="4" fontId="5" fillId="0" borderId="22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8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vertical="top" wrapText="1"/>
    </xf>
    <xf numFmtId="0" fontId="7" fillId="0" borderId="25" xfId="0" applyFont="1" applyBorder="1" applyAlignment="1">
      <alignment horizontal="center" vertical="center"/>
    </xf>
    <xf numFmtId="4" fontId="5" fillId="0" borderId="26" xfId="0" applyNumberFormat="1" applyFont="1" applyFill="1" applyBorder="1" applyAlignment="1">
      <alignment horizontal="center" vertical="center"/>
    </xf>
    <xf numFmtId="4" fontId="5" fillId="0" borderId="27" xfId="0" applyNumberFormat="1" applyFont="1" applyFill="1" applyBorder="1" applyAlignment="1">
      <alignment horizontal="center" vertical="center"/>
    </xf>
    <xf numFmtId="0" fontId="9" fillId="0" borderId="21" xfId="0" applyFont="1" applyBorder="1" applyAlignment="1">
      <alignment wrapText="1"/>
    </xf>
    <xf numFmtId="49" fontId="9" fillId="0" borderId="9" xfId="0" applyNumberFormat="1" applyFont="1" applyBorder="1" applyAlignment="1">
      <alignment wrapText="1"/>
    </xf>
    <xf numFmtId="0" fontId="7" fillId="0" borderId="0" xfId="0" applyFont="1" applyAlignment="1">
      <alignment horizontal="left" vertical="top" wrapText="1"/>
    </xf>
    <xf numFmtId="0" fontId="7" fillId="0" borderId="3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7" fillId="0" borderId="27" xfId="0" applyFont="1" applyBorder="1" applyAlignment="1">
      <alignment vertical="center" wrapText="1"/>
    </xf>
    <xf numFmtId="4" fontId="7" fillId="0" borderId="39" xfId="0" applyNumberFormat="1" applyFont="1" applyBorder="1" applyAlignment="1">
      <alignment horizontal="center" vertical="center"/>
    </xf>
    <xf numFmtId="4" fontId="7" fillId="0" borderId="42" xfId="0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vertical="center" wrapText="1"/>
    </xf>
    <xf numFmtId="4" fontId="7" fillId="0" borderId="31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8" fillId="0" borderId="22" xfId="0" applyFont="1" applyBorder="1" applyAlignment="1">
      <alignment vertical="center" wrapText="1"/>
    </xf>
    <xf numFmtId="0" fontId="7" fillId="0" borderId="39" xfId="0" applyFont="1" applyBorder="1" applyAlignment="1">
      <alignment horizontal="center" vertical="center"/>
    </xf>
    <xf numFmtId="49" fontId="8" fillId="0" borderId="22" xfId="0" applyNumberFormat="1" applyFont="1" applyBorder="1" applyAlignment="1">
      <alignment vertical="center" wrapText="1"/>
    </xf>
    <xf numFmtId="0" fontId="7" fillId="0" borderId="40" xfId="0" applyFont="1" applyBorder="1" applyAlignment="1">
      <alignment horizontal="center" vertical="center"/>
    </xf>
    <xf numFmtId="49" fontId="8" fillId="0" borderId="8" xfId="0" applyNumberFormat="1" applyFont="1" applyBorder="1" applyAlignment="1">
      <alignment vertical="center" wrapText="1"/>
    </xf>
    <xf numFmtId="4" fontId="7" fillId="0" borderId="7" xfId="0" applyNumberFormat="1" applyFont="1" applyBorder="1" applyAlignment="1">
      <alignment horizontal="center" vertical="center"/>
    </xf>
    <xf numFmtId="4" fontId="7" fillId="0" borderId="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3" fontId="7" fillId="0" borderId="5" xfId="0" applyNumberFormat="1" applyFont="1" applyBorder="1" applyAlignment="1">
      <alignment horizontal="center"/>
    </xf>
    <xf numFmtId="4" fontId="7" fillId="0" borderId="5" xfId="0" applyNumberFormat="1" applyFont="1" applyBorder="1" applyAlignment="1">
      <alignment horizontal="center"/>
    </xf>
    <xf numFmtId="4" fontId="7" fillId="0" borderId="41" xfId="0" applyNumberFormat="1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 wrapText="1"/>
    </xf>
    <xf numFmtId="3" fontId="7" fillId="0" borderId="21" xfId="0" applyNumberFormat="1" applyFont="1" applyBorder="1" applyAlignment="1">
      <alignment horizontal="center"/>
    </xf>
    <xf numFmtId="4" fontId="7" fillId="0" borderId="21" xfId="0" applyNumberFormat="1" applyFont="1" applyBorder="1" applyAlignment="1">
      <alignment horizontal="center"/>
    </xf>
    <xf numFmtId="4" fontId="7" fillId="0" borderId="44" xfId="0" applyNumberFormat="1" applyFont="1" applyBorder="1" applyAlignment="1">
      <alignment horizontal="center"/>
    </xf>
    <xf numFmtId="4" fontId="5" fillId="0" borderId="0" xfId="0" applyNumberFormat="1" applyFont="1"/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 wrapText="1"/>
    </xf>
    <xf numFmtId="3" fontId="7" fillId="0" borderId="9" xfId="0" applyNumberFormat="1" applyFont="1" applyBorder="1" applyAlignment="1">
      <alignment horizontal="center"/>
    </xf>
    <xf numFmtId="4" fontId="7" fillId="0" borderId="9" xfId="0" applyNumberFormat="1" applyFont="1" applyBorder="1" applyAlignment="1">
      <alignment horizontal="center"/>
    </xf>
    <xf numFmtId="4" fontId="7" fillId="0" borderId="45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3" fontId="7" fillId="0" borderId="13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0" fontId="7" fillId="0" borderId="27" xfId="0" applyFont="1" applyBorder="1" applyAlignment="1">
      <alignment horizontal="left" vertical="center" wrapText="1"/>
    </xf>
    <xf numFmtId="3" fontId="7" fillId="0" borderId="25" xfId="0" applyNumberFormat="1" applyFont="1" applyBorder="1" applyAlignment="1">
      <alignment horizontal="center"/>
    </xf>
    <xf numFmtId="4" fontId="7" fillId="0" borderId="25" xfId="0" applyNumberFormat="1" applyFont="1" applyBorder="1" applyAlignment="1">
      <alignment horizontal="center"/>
    </xf>
    <xf numFmtId="4" fontId="7" fillId="0" borderId="42" xfId="0" applyNumberFormat="1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 vertical="top"/>
    </xf>
    <xf numFmtId="0" fontId="6" fillId="0" borderId="0" xfId="0" applyFont="1"/>
    <xf numFmtId="166" fontId="10" fillId="0" borderId="0" xfId="0" applyNumberFormat="1" applyFont="1"/>
    <xf numFmtId="0" fontId="6" fillId="0" borderId="0" xfId="0" applyFont="1" applyAlignment="1">
      <alignment horizontal="right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top" wrapText="1"/>
    </xf>
    <xf numFmtId="0" fontId="7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wrapText="1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wrapText="1"/>
    </xf>
    <xf numFmtId="4" fontId="7" fillId="0" borderId="14" xfId="0" applyNumberFormat="1" applyFont="1" applyBorder="1" applyAlignment="1">
      <alignment horizontal="center"/>
    </xf>
    <xf numFmtId="3" fontId="5" fillId="0" borderId="0" xfId="0" applyNumberFormat="1" applyFont="1"/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34" xfId="0" applyFont="1" applyBorder="1" applyAlignment="1">
      <alignment vertical="top" wrapText="1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1" xfId="0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36" xfId="0" applyFont="1" applyBorder="1"/>
    <xf numFmtId="164" fontId="7" fillId="0" borderId="31" xfId="0" applyNumberFormat="1" applyFont="1" applyFill="1" applyBorder="1" applyAlignment="1">
      <alignment horizontal="center" vertical="center"/>
    </xf>
    <xf numFmtId="164" fontId="7" fillId="0" borderId="22" xfId="0" applyNumberFormat="1" applyFont="1" applyFill="1" applyBorder="1" applyAlignment="1">
      <alignment horizontal="center" vertical="center"/>
    </xf>
    <xf numFmtId="164" fontId="7" fillId="0" borderId="36" xfId="0" applyNumberFormat="1" applyFont="1" applyFill="1" applyBorder="1" applyAlignment="1">
      <alignment horizontal="center" vertical="center"/>
    </xf>
    <xf numFmtId="164" fontId="11" fillId="0" borderId="22" xfId="0" applyNumberFormat="1" applyFont="1" applyFill="1" applyBorder="1" applyAlignment="1">
      <alignment horizontal="center" vertical="center"/>
    </xf>
    <xf numFmtId="0" fontId="7" fillId="0" borderId="36" xfId="0" applyFont="1" applyBorder="1" applyAlignment="1">
      <alignment wrapText="1"/>
    </xf>
    <xf numFmtId="0" fontId="6" fillId="0" borderId="54" xfId="0" applyFont="1" applyBorder="1" applyAlignment="1">
      <alignment horizontal="center" vertical="center"/>
    </xf>
    <xf numFmtId="0" fontId="7" fillId="0" borderId="53" xfId="0" applyFont="1" applyBorder="1" applyAlignment="1">
      <alignment wrapText="1"/>
    </xf>
    <xf numFmtId="164" fontId="11" fillId="0" borderId="8" xfId="0" applyNumberFormat="1" applyFont="1" applyFill="1" applyBorder="1" applyAlignment="1">
      <alignment horizontal="center" vertical="center"/>
    </xf>
    <xf numFmtId="0" fontId="6" fillId="0" borderId="59" xfId="0" applyFont="1" applyBorder="1" applyAlignment="1">
      <alignment vertical="top" wrapText="1"/>
    </xf>
    <xf numFmtId="164" fontId="6" fillId="2" borderId="11" xfId="0" applyNumberFormat="1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 vertical="center"/>
    </xf>
    <xf numFmtId="0" fontId="6" fillId="0" borderId="59" xfId="0" applyFont="1" applyBorder="1"/>
    <xf numFmtId="164" fontId="6" fillId="0" borderId="11" xfId="0" applyNumberFormat="1" applyFont="1" applyFill="1" applyBorder="1" applyAlignment="1">
      <alignment horizontal="center" vertical="center"/>
    </xf>
    <xf numFmtId="0" fontId="6" fillId="0" borderId="40" xfId="0" applyFont="1" applyBorder="1" applyAlignment="1">
      <alignment vertical="center"/>
    </xf>
    <xf numFmtId="0" fontId="6" fillId="0" borderId="60" xfId="0" applyFont="1" applyBorder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52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34" xfId="0" applyFont="1" applyBorder="1" applyAlignment="1">
      <alignment vertical="top" wrapText="1"/>
    </xf>
    <xf numFmtId="3" fontId="7" fillId="0" borderId="5" xfId="0" applyNumberFormat="1" applyFont="1" applyBorder="1" applyAlignment="1">
      <alignment horizontal="center" vertical="center"/>
    </xf>
    <xf numFmtId="164" fontId="7" fillId="0" borderId="41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vertical="top" wrapText="1"/>
    </xf>
    <xf numFmtId="3" fontId="7" fillId="0" borderId="21" xfId="0" applyNumberFormat="1" applyFont="1" applyBorder="1" applyAlignment="1">
      <alignment horizontal="center" vertical="center"/>
    </xf>
    <xf numFmtId="164" fontId="7" fillId="0" borderId="44" xfId="0" applyNumberFormat="1" applyFont="1" applyBorder="1" applyAlignment="1">
      <alignment horizontal="center" vertical="center"/>
    </xf>
    <xf numFmtId="0" fontId="7" fillId="0" borderId="35" xfId="0" applyFont="1" applyBorder="1" applyAlignment="1">
      <alignment vertical="top" wrapText="1"/>
    </xf>
    <xf numFmtId="3" fontId="7" fillId="0" borderId="9" xfId="0" applyNumberFormat="1" applyFont="1" applyBorder="1" applyAlignment="1">
      <alignment horizontal="center" vertical="center"/>
    </xf>
    <xf numFmtId="164" fontId="7" fillId="0" borderId="45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top"/>
    </xf>
    <xf numFmtId="0" fontId="6" fillId="0" borderId="48" xfId="0" applyFont="1" applyBorder="1" applyAlignment="1">
      <alignment horizontal="center" vertical="top"/>
    </xf>
    <xf numFmtId="0" fontId="6" fillId="0" borderId="64" xfId="0" applyFont="1" applyBorder="1" applyAlignment="1">
      <alignment horizontal="center" vertical="top"/>
    </xf>
    <xf numFmtId="0" fontId="6" fillId="0" borderId="49" xfId="0" applyFont="1" applyBorder="1" applyAlignment="1">
      <alignment horizontal="center" vertical="top"/>
    </xf>
    <xf numFmtId="164" fontId="7" fillId="0" borderId="5" xfId="0" applyNumberFormat="1" applyFont="1" applyBorder="1" applyAlignment="1">
      <alignment horizontal="right" vertical="center"/>
    </xf>
    <xf numFmtId="164" fontId="7" fillId="0" borderId="42" xfId="0" applyNumberFormat="1" applyFont="1" applyBorder="1" applyAlignment="1">
      <alignment horizontal="right" vertical="center"/>
    </xf>
    <xf numFmtId="0" fontId="7" fillId="0" borderId="21" xfId="0" applyFont="1" applyBorder="1" applyAlignment="1">
      <alignment vertical="top" wrapText="1"/>
    </xf>
    <xf numFmtId="164" fontId="7" fillId="0" borderId="21" xfId="0" applyNumberFormat="1" applyFont="1" applyBorder="1" applyAlignment="1">
      <alignment horizontal="right" vertical="center"/>
    </xf>
    <xf numFmtId="164" fontId="7" fillId="0" borderId="44" xfId="0" applyNumberFormat="1" applyFont="1" applyBorder="1" applyAlignment="1">
      <alignment horizontal="right" vertical="center"/>
    </xf>
    <xf numFmtId="0" fontId="7" fillId="0" borderId="9" xfId="0" applyFont="1" applyBorder="1" applyAlignment="1">
      <alignment vertical="top" wrapText="1"/>
    </xf>
    <xf numFmtId="164" fontId="7" fillId="0" borderId="9" xfId="0" applyNumberFormat="1" applyFont="1" applyBorder="1" applyAlignment="1">
      <alignment horizontal="right" vertical="center"/>
    </xf>
    <xf numFmtId="164" fontId="7" fillId="0" borderId="45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top"/>
    </xf>
    <xf numFmtId="0" fontId="5" fillId="0" borderId="0" xfId="0" applyFont="1" applyAlignment="1">
      <alignment vertical="top"/>
    </xf>
    <xf numFmtId="164" fontId="5" fillId="0" borderId="0" xfId="0" applyNumberFormat="1" applyFont="1"/>
    <xf numFmtId="0" fontId="6" fillId="0" borderId="0" xfId="0" applyFont="1" applyAlignment="1">
      <alignment horizont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32" xfId="0" applyFont="1" applyBorder="1" applyAlignment="1">
      <alignment wrapText="1"/>
    </xf>
    <xf numFmtId="166" fontId="7" fillId="0" borderId="5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7" fillId="0" borderId="33" xfId="0" applyFont="1" applyBorder="1"/>
    <xf numFmtId="166" fontId="7" fillId="0" borderId="21" xfId="0" applyNumberFormat="1" applyFont="1" applyBorder="1" applyAlignment="1">
      <alignment horizontal="center" vertical="center"/>
    </xf>
    <xf numFmtId="164" fontId="7" fillId="0" borderId="21" xfId="0" applyNumberFormat="1" applyFont="1" applyBorder="1" applyAlignment="1">
      <alignment horizontal="center" vertical="center"/>
    </xf>
    <xf numFmtId="0" fontId="7" fillId="0" borderId="43" xfId="0" applyFont="1" applyBorder="1"/>
    <xf numFmtId="0" fontId="12" fillId="0" borderId="17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166" fontId="7" fillId="0" borderId="5" xfId="0" applyNumberFormat="1" applyFont="1" applyBorder="1" applyAlignment="1">
      <alignment horizontal="right" vertical="center"/>
    </xf>
    <xf numFmtId="164" fontId="7" fillId="0" borderId="5" xfId="0" applyNumberFormat="1" applyFont="1" applyBorder="1" applyAlignment="1">
      <alignment vertical="center"/>
    </xf>
    <xf numFmtId="166" fontId="7" fillId="0" borderId="21" xfId="0" applyNumberFormat="1" applyFont="1" applyBorder="1" applyAlignment="1">
      <alignment horizontal="right" vertical="center"/>
    </xf>
    <xf numFmtId="164" fontId="7" fillId="0" borderId="21" xfId="0" applyNumberFormat="1" applyFont="1" applyBorder="1" applyAlignment="1">
      <alignment vertical="center"/>
    </xf>
    <xf numFmtId="166" fontId="7" fillId="0" borderId="9" xfId="0" applyNumberFormat="1" applyFont="1" applyBorder="1" applyAlignment="1">
      <alignment horizontal="right" vertical="center"/>
    </xf>
    <xf numFmtId="164" fontId="7" fillId="0" borderId="9" xfId="0" applyNumberFormat="1" applyFont="1" applyBorder="1" applyAlignment="1">
      <alignment vertical="center"/>
    </xf>
    <xf numFmtId="164" fontId="7" fillId="0" borderId="21" xfId="0" applyNumberFormat="1" applyFont="1" applyBorder="1" applyAlignment="1">
      <alignment horizontal="right"/>
    </xf>
    <xf numFmtId="166" fontId="7" fillId="0" borderId="21" xfId="0" applyNumberFormat="1" applyFont="1" applyBorder="1" applyAlignment="1">
      <alignment horizontal="right"/>
    </xf>
    <xf numFmtId="164" fontId="7" fillId="0" borderId="44" xfId="0" applyNumberFormat="1" applyFont="1" applyBorder="1" applyAlignment="1">
      <alignment horizontal="right"/>
    </xf>
    <xf numFmtId="164" fontId="7" fillId="0" borderId="9" xfId="0" applyNumberFormat="1" applyFont="1" applyBorder="1" applyAlignment="1">
      <alignment horizontal="right"/>
    </xf>
    <xf numFmtId="166" fontId="7" fillId="0" borderId="9" xfId="0" applyNumberFormat="1" applyFont="1" applyBorder="1" applyAlignment="1">
      <alignment horizontal="right"/>
    </xf>
    <xf numFmtId="164" fontId="7" fillId="0" borderId="45" xfId="0" applyNumberFormat="1" applyFont="1" applyBorder="1" applyAlignment="1">
      <alignment horizontal="right"/>
    </xf>
    <xf numFmtId="165" fontId="7" fillId="0" borderId="21" xfId="0" applyNumberFormat="1" applyFont="1" applyBorder="1" applyAlignment="1">
      <alignment horizontal="right" vertical="center"/>
    </xf>
    <xf numFmtId="167" fontId="7" fillId="0" borderId="21" xfId="0" applyNumberFormat="1" applyFont="1" applyBorder="1" applyAlignment="1">
      <alignment horizontal="right" vertical="center"/>
    </xf>
    <xf numFmtId="165" fontId="7" fillId="0" borderId="44" xfId="0" applyNumberFormat="1" applyFont="1" applyBorder="1" applyAlignment="1">
      <alignment horizontal="right" vertical="center"/>
    </xf>
    <xf numFmtId="165" fontId="7" fillId="0" borderId="9" xfId="0" applyNumberFormat="1" applyFont="1" applyBorder="1" applyAlignment="1">
      <alignment horizontal="right" vertical="center"/>
    </xf>
    <xf numFmtId="167" fontId="7" fillId="0" borderId="9" xfId="0" applyNumberFormat="1" applyFont="1" applyBorder="1" applyAlignment="1">
      <alignment horizontal="right" vertical="center"/>
    </xf>
    <xf numFmtId="165" fontId="7" fillId="0" borderId="45" xfId="0" applyNumberFormat="1" applyFont="1" applyBorder="1" applyAlignment="1">
      <alignment horizontal="right" vertical="center"/>
    </xf>
    <xf numFmtId="0" fontId="7" fillId="0" borderId="52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/>
    </xf>
    <xf numFmtId="0" fontId="7" fillId="0" borderId="61" xfId="0" applyFont="1" applyBorder="1"/>
    <xf numFmtId="3" fontId="7" fillId="0" borderId="3" xfId="0" applyNumberFormat="1" applyFont="1" applyBorder="1" applyAlignment="1">
      <alignment horizontal="center"/>
    </xf>
    <xf numFmtId="3" fontId="7" fillId="0" borderId="46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0" fontId="7" fillId="0" borderId="62" xfId="0" applyFont="1" applyBorder="1"/>
    <xf numFmtId="3" fontId="7" fillId="0" borderId="3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7" fillId="0" borderId="22" xfId="0" applyNumberFormat="1" applyFont="1" applyBorder="1" applyAlignment="1">
      <alignment horizontal="center"/>
    </xf>
    <xf numFmtId="3" fontId="7" fillId="0" borderId="20" xfId="0" applyNumberFormat="1" applyFont="1" applyBorder="1" applyAlignment="1">
      <alignment horizontal="center"/>
    </xf>
    <xf numFmtId="0" fontId="7" fillId="0" borderId="63" xfId="0" applyFont="1" applyBorder="1"/>
    <xf numFmtId="3" fontId="7" fillId="0" borderId="7" xfId="0" applyNumberFormat="1" applyFont="1" applyBorder="1" applyAlignment="1">
      <alignment horizontal="center"/>
    </xf>
    <xf numFmtId="3" fontId="7" fillId="0" borderId="47" xfId="0" applyNumberFormat="1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0" fontId="7" fillId="0" borderId="50" xfId="0" applyFont="1" applyBorder="1" applyAlignment="1">
      <alignment horizontal="center" vertical="center"/>
    </xf>
    <xf numFmtId="0" fontId="7" fillId="0" borderId="64" xfId="0" applyFont="1" applyBorder="1"/>
    <xf numFmtId="3" fontId="7" fillId="0" borderId="40" xfId="0" applyNumberFormat="1" applyFont="1" applyBorder="1" applyAlignment="1">
      <alignment horizontal="center"/>
    </xf>
    <xf numFmtId="3" fontId="7" fillId="0" borderId="57" xfId="0" applyNumberFormat="1" applyFont="1" applyBorder="1" applyAlignment="1">
      <alignment horizontal="center"/>
    </xf>
    <xf numFmtId="3" fontId="7" fillId="0" borderId="58" xfId="0" applyNumberFormat="1" applyFont="1" applyBorder="1" applyAlignment="1">
      <alignment horizontal="center"/>
    </xf>
    <xf numFmtId="3" fontId="7" fillId="0" borderId="5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/>
    <xf numFmtId="3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7" fillId="0" borderId="34" xfId="0" applyFont="1" applyBorder="1" applyAlignment="1">
      <alignment horizontal="center" vertical="center"/>
    </xf>
    <xf numFmtId="0" fontId="7" fillId="0" borderId="34" xfId="0" applyFont="1" applyBorder="1"/>
    <xf numFmtId="3" fontId="7" fillId="0" borderId="3" xfId="0" applyNumberFormat="1" applyFont="1" applyBorder="1" applyAlignment="1">
      <alignment horizontal="center" vertical="center"/>
    </xf>
    <xf numFmtId="3" fontId="7" fillId="0" borderId="46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3" fontId="7" fillId="0" borderId="3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3" xfId="0" applyFont="1" applyBorder="1"/>
    <xf numFmtId="3" fontId="7" fillId="0" borderId="7" xfId="0" applyNumberFormat="1" applyFont="1" applyBorder="1" applyAlignment="1">
      <alignment horizontal="center" vertical="center"/>
    </xf>
    <xf numFmtId="3" fontId="7" fillId="0" borderId="47" xfId="0" applyNumberFormat="1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5" xfId="0" applyFont="1" applyBorder="1"/>
    <xf numFmtId="3" fontId="7" fillId="0" borderId="26" xfId="0" applyNumberFormat="1" applyFont="1" applyBorder="1" applyAlignment="1">
      <alignment horizontal="center" vertical="center"/>
    </xf>
    <xf numFmtId="3" fontId="7" fillId="0" borderId="66" xfId="0" applyNumberFormat="1" applyFont="1" applyBorder="1" applyAlignment="1">
      <alignment horizontal="center" vertical="center"/>
    </xf>
    <xf numFmtId="3" fontId="7" fillId="0" borderId="27" xfId="0" applyNumberFormat="1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/>
    </xf>
    <xf numFmtId="3" fontId="7" fillId="0" borderId="37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3" fontId="7" fillId="0" borderId="55" xfId="0" applyNumberFormat="1" applyFont="1" applyBorder="1" applyAlignment="1">
      <alignment horizontal="center" vertical="center"/>
    </xf>
    <xf numFmtId="3" fontId="7" fillId="0" borderId="56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4" xfId="0" applyFont="1" applyBorder="1"/>
    <xf numFmtId="3" fontId="7" fillId="0" borderId="40" xfId="0" applyNumberFormat="1" applyFont="1" applyBorder="1" applyAlignment="1">
      <alignment horizontal="center" vertical="center"/>
    </xf>
    <xf numFmtId="3" fontId="7" fillId="0" borderId="57" xfId="0" applyNumberFormat="1" applyFont="1" applyBorder="1" applyAlignment="1">
      <alignment horizontal="center" vertical="center"/>
    </xf>
    <xf numFmtId="3" fontId="7" fillId="0" borderId="58" xfId="0" applyNumberFormat="1" applyFont="1" applyBorder="1" applyAlignment="1">
      <alignment horizontal="center" vertical="center"/>
    </xf>
    <xf numFmtId="3" fontId="7" fillId="0" borderId="51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60;&#1040;&#1049;&#1051;&#1067;\&#1056;&#1072;&#1073;&#1086;&#1090;&#1072;\&#1058;&#1045;&#1061;%20&#1055;&#1056;&#1048;&#1057;\&#1058;&#1055;%20&#1085;&#1072;%202018\&#1086;&#1090;%20&#1050;&#1080;&#1088;&#1080;&#1083;&#1083;&#1072;%20(19.10.2017)\&#1056;&#1072;&#1089;&#1095;&#1077;&#1090;%20&#1089;&#1090;&#1072;&#1074;&#1086;&#1082;%20&#1085;&#1072;%20&#1058;&#1055;%202018%20%20&#1074;%20&#1056;&#1069;&#1050;%20(&#1050;&#1063;&#1060;)%20&#1086;&#1090;%20&#1050;&#1080;&#1088;&#1080;&#1083;&#1083;&#1072;%20(19.10.2017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60;&#1040;&#1049;&#1051;&#1067;\&#1056;&#1072;&#1073;&#1086;&#1090;&#1072;\&#1058;&#1045;&#1061;%20&#1055;&#1056;&#1048;&#1057;\&#1058;&#1055;%20&#1085;&#1072;%202016%20&#1075;&#1086;&#1076;\&#1074;%20&#1056;&#1069;&#1050;\&#1056;&#1072;&#1089;&#1095;&#1077;&#1090;%20&#1089;&#1090;&#1072;&#1074;&#1086;&#1082;%20&#1085;&#1072;%20&#1058;&#1055;%202016%20%20&#1074;%20&#1056;&#1069;&#1050;%20(&#1050;&#1063;&#1060;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60;&#1040;&#1049;&#1051;&#1067;\&#1056;&#1072;&#1073;&#1086;&#1090;&#1072;\&#1058;&#1045;&#1061;%20&#1055;&#1056;&#1048;&#1057;\&#1058;&#1055;%20&#1085;&#1072;%202018\&#1058;&#1045;&#1061;&#1055;&#1056;&#1048;&#1057;%20&#1042;&#1067;&#1055;&#1054;&#1051;&#1053;&#1045;&#1053;&#1048;&#1045;%202017%20&#1075;&#1086;&#1076;%20(20.10.2017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60;&#1040;&#1049;&#1051;&#1067;\&#1056;&#1072;&#1073;&#1086;&#1090;&#1072;\&#1058;&#1045;&#1061;%20&#1055;&#1056;&#1048;&#1057;\&#1058;&#1055;%20&#1085;&#1072;%202018\&#1086;&#1090;%20&#1050;&#1080;&#1088;&#1080;&#1083;&#1083;&#1072;%20(18.10.2017)\&#1055;&#1088;&#1080;&#1083;%208,%209%20&#1082;%20&#1088;&#1072;&#1089;&#1095;&#1077;&#1090;&#1091;%20&#1089;&#1090;&#1072;&#1074;&#1086;&#1082;%20&#1050;&#1063;&#1060;%20(18.10.201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1 до 15"/>
      <sheetName val="15-150"/>
      <sheetName val="150-670"/>
      <sheetName val="ФОТ"/>
      <sheetName val="УАЗ"/>
      <sheetName val="подъемник"/>
      <sheetName val="П2 (до 15 кВт) "/>
      <sheetName val="П2 (от 15 до 150 кВт)"/>
      <sheetName val="П2 (от 150 до 670"/>
      <sheetName val="НВВ"/>
      <sheetName val="расчеты ставок"/>
      <sheetName val="факт тп"/>
      <sheetName val="сравнение ставок 2016-2017"/>
      <sheetName val="примечания"/>
    </sheetNames>
    <sheetDataSet>
      <sheetData sheetId="0">
        <row r="20">
          <cell r="N20">
            <v>1782919.2170951518</v>
          </cell>
          <cell r="O20">
            <v>6144.1333333333341</v>
          </cell>
          <cell r="P20">
            <v>290.18237729679555</v>
          </cell>
        </row>
        <row r="35">
          <cell r="N35">
            <v>1318682.8748607005</v>
          </cell>
          <cell r="P35">
            <v>214.62471650908731</v>
          </cell>
        </row>
        <row r="54">
          <cell r="N54">
            <v>4433579.7049625237</v>
          </cell>
          <cell r="P54">
            <v>721.59562047739678</v>
          </cell>
        </row>
      </sheetData>
      <sheetData sheetId="1">
        <row r="21">
          <cell r="N21">
            <v>156078.84802881398</v>
          </cell>
          <cell r="O21">
            <v>3578.7999999999997</v>
          </cell>
          <cell r="P21">
            <v>43.612062151786631</v>
          </cell>
        </row>
        <row r="35">
          <cell r="N35">
            <v>111219.74921806672</v>
          </cell>
          <cell r="P35">
            <v>31.077386056238606</v>
          </cell>
        </row>
        <row r="53">
          <cell r="N53">
            <v>90267.122368845259</v>
          </cell>
          <cell r="P53">
            <v>25.22273453918779</v>
          </cell>
        </row>
      </sheetData>
      <sheetData sheetId="2">
        <row r="21">
          <cell r="N21">
            <v>41639.603259385956</v>
          </cell>
          <cell r="O21">
            <v>2897</v>
          </cell>
          <cell r="P21">
            <v>14.373352868272681</v>
          </cell>
        </row>
        <row r="35">
          <cell r="N35">
            <v>21910.647200507621</v>
          </cell>
          <cell r="O35">
            <v>2897</v>
          </cell>
          <cell r="P35">
            <v>7.5632196066646946</v>
          </cell>
        </row>
        <row r="45">
          <cell r="N45">
            <v>19461.106245225936</v>
          </cell>
          <cell r="P45">
            <v>6.7176756110548626</v>
          </cell>
        </row>
      </sheetData>
      <sheetData sheetId="3"/>
      <sheetData sheetId="4"/>
      <sheetData sheetId="5"/>
      <sheetData sheetId="6">
        <row r="16">
          <cell r="BD16">
            <v>187330.19151205671</v>
          </cell>
          <cell r="BU16">
            <v>16.5</v>
          </cell>
        </row>
        <row r="17">
          <cell r="BD17">
            <v>0</v>
          </cell>
          <cell r="BU17">
            <v>0</v>
          </cell>
        </row>
        <row r="18">
          <cell r="BD18">
            <v>0</v>
          </cell>
          <cell r="BU18">
            <v>0</v>
          </cell>
        </row>
        <row r="19">
          <cell r="BD19">
            <v>0</v>
          </cell>
          <cell r="BU19">
            <v>0</v>
          </cell>
        </row>
        <row r="20">
          <cell r="BD20">
            <v>0</v>
          </cell>
          <cell r="BU20">
            <v>0</v>
          </cell>
        </row>
      </sheetData>
      <sheetData sheetId="7">
        <row r="16">
          <cell r="BD16">
            <v>915309.20740972483</v>
          </cell>
          <cell r="BE16">
            <v>392</v>
          </cell>
        </row>
        <row r="17">
          <cell r="BD17">
            <v>1172544.1200000001</v>
          </cell>
          <cell r="BE17">
            <v>98</v>
          </cell>
        </row>
        <row r="18">
          <cell r="BD18">
            <v>725218.34059225512</v>
          </cell>
          <cell r="BE18">
            <v>60</v>
          </cell>
        </row>
      </sheetData>
      <sheetData sheetId="8">
        <row r="16">
          <cell r="BD16">
            <v>68026.23245165484</v>
          </cell>
          <cell r="BU16">
            <v>290</v>
          </cell>
        </row>
        <row r="17">
          <cell r="BD17">
            <v>0</v>
          </cell>
          <cell r="BU17">
            <v>0</v>
          </cell>
        </row>
        <row r="18">
          <cell r="BD18">
            <v>0</v>
          </cell>
          <cell r="BU18">
            <v>0</v>
          </cell>
        </row>
        <row r="19">
          <cell r="BD19">
            <v>0</v>
          </cell>
          <cell r="BU19">
            <v>0</v>
          </cell>
        </row>
        <row r="20">
          <cell r="BD20">
            <v>0</v>
          </cell>
          <cell r="BU20">
            <v>0</v>
          </cell>
        </row>
      </sheetData>
      <sheetData sheetId="9">
        <row r="12">
          <cell r="CJ12">
            <v>110.81159</v>
          </cell>
          <cell r="CK12">
            <v>1896.0428134572039</v>
          </cell>
        </row>
        <row r="14">
          <cell r="CJ14">
            <v>2464.3893599999997</v>
          </cell>
          <cell r="CK14">
            <v>4231.8696831118441</v>
          </cell>
        </row>
        <row r="15">
          <cell r="CJ15">
            <v>765.94827999999995</v>
          </cell>
          <cell r="CK15">
            <v>1288.1811315392456</v>
          </cell>
        </row>
        <row r="19">
          <cell r="CJ19">
            <v>4.8099999999999996</v>
          </cell>
          <cell r="CK19">
            <v>559.66524513092827</v>
          </cell>
        </row>
        <row r="30">
          <cell r="CK30">
            <v>3068.4280919656912</v>
          </cell>
        </row>
      </sheetData>
      <sheetData sheetId="10">
        <row r="10">
          <cell r="D10">
            <v>74575.789999999994</v>
          </cell>
          <cell r="E10">
            <v>62998</v>
          </cell>
          <cell r="F10">
            <v>715778.89</v>
          </cell>
          <cell r="J10">
            <v>0.124</v>
          </cell>
          <cell r="K10">
            <v>0.3</v>
          </cell>
          <cell r="L10">
            <v>2.0300000000000002</v>
          </cell>
          <cell r="M10">
            <v>55</v>
          </cell>
          <cell r="N10">
            <v>7</v>
          </cell>
          <cell r="O10">
            <v>196</v>
          </cell>
        </row>
        <row r="11">
          <cell r="P11">
            <v>60650.173701575644</v>
          </cell>
        </row>
        <row r="12">
          <cell r="P12">
            <v>93617.03507862582</v>
          </cell>
        </row>
        <row r="15">
          <cell r="D15">
            <v>1576184.1</v>
          </cell>
          <cell r="E15">
            <v>146485</v>
          </cell>
          <cell r="F15">
            <v>853235.3600000001</v>
          </cell>
          <cell r="J15">
            <v>0.80999999999999994</v>
          </cell>
          <cell r="K15">
            <v>0.15000000000000002</v>
          </cell>
          <cell r="L15">
            <v>1.155</v>
          </cell>
          <cell r="M15">
            <v>601</v>
          </cell>
          <cell r="N15">
            <v>120</v>
          </cell>
          <cell r="O15">
            <v>810</v>
          </cell>
        </row>
        <row r="17">
          <cell r="P17">
            <v>251719.53276704779</v>
          </cell>
        </row>
        <row r="18">
          <cell r="P18">
            <v>181058.06915256201</v>
          </cell>
        </row>
        <row r="27">
          <cell r="D27">
            <v>0</v>
          </cell>
          <cell r="E27">
            <v>0</v>
          </cell>
          <cell r="F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32">
          <cell r="D32">
            <v>1061441</v>
          </cell>
          <cell r="E32">
            <v>0</v>
          </cell>
          <cell r="F32">
            <v>0</v>
          </cell>
          <cell r="J32">
            <v>0.51</v>
          </cell>
          <cell r="K32">
            <v>0</v>
          </cell>
          <cell r="L32">
            <v>0</v>
          </cell>
          <cell r="M32">
            <v>98</v>
          </cell>
          <cell r="N32">
            <v>0</v>
          </cell>
          <cell r="O32">
            <v>0</v>
          </cell>
        </row>
        <row r="34">
          <cell r="P34">
            <v>387054.90196078428</v>
          </cell>
        </row>
        <row r="68">
          <cell r="M68">
            <v>1842.5262718299166</v>
          </cell>
        </row>
        <row r="71">
          <cell r="D71">
            <v>0</v>
          </cell>
          <cell r="E71">
            <v>0</v>
          </cell>
          <cell r="F71">
            <v>485321.42</v>
          </cell>
          <cell r="J71">
            <v>0</v>
          </cell>
          <cell r="K71">
            <v>0</v>
          </cell>
          <cell r="L71">
            <v>60</v>
          </cell>
        </row>
      </sheetData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1 до 15"/>
      <sheetName val="15-150"/>
      <sheetName val="150-670"/>
      <sheetName val="ФОТ"/>
      <sheetName val="УАЗ"/>
      <sheetName val="подъемник"/>
      <sheetName val="П2 (до 15 кВт) "/>
      <sheetName val="П2 (от 15 до 150 кВт)"/>
      <sheetName val="П2 (от 150 до 670"/>
      <sheetName val="НВВ"/>
      <sheetName val="факт тп"/>
      <sheetName val="расчеты ставок"/>
      <sheetName val="примечан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9">
          <cell r="BD19">
            <v>0</v>
          </cell>
        </row>
        <row r="20">
          <cell r="BD20">
            <v>0</v>
          </cell>
        </row>
      </sheetData>
      <sheetData sheetId="8">
        <row r="19">
          <cell r="BD19">
            <v>0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т ИПР"/>
    </sheetNames>
    <sheetDataSet>
      <sheetData sheetId="0">
        <row r="10">
          <cell r="J10">
            <v>2757956.8699999996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№8"/>
      <sheetName val="прилож №9"/>
    </sheetNames>
    <sheetDataSet>
      <sheetData sheetId="0">
        <row r="7">
          <cell r="D7">
            <v>656</v>
          </cell>
          <cell r="E7">
            <v>12</v>
          </cell>
          <cell r="F7">
            <v>0</v>
          </cell>
          <cell r="G7">
            <v>3730</v>
          </cell>
          <cell r="H7">
            <v>131</v>
          </cell>
          <cell r="I7">
            <v>0</v>
          </cell>
          <cell r="J7">
            <v>305.76100000000002</v>
          </cell>
          <cell r="K7">
            <v>5.5919999999999996</v>
          </cell>
          <cell r="L7">
            <v>0</v>
          </cell>
        </row>
        <row r="9">
          <cell r="D9">
            <v>655</v>
          </cell>
          <cell r="E9">
            <v>12</v>
          </cell>
          <cell r="F9">
            <v>0</v>
          </cell>
          <cell r="G9">
            <v>3720</v>
          </cell>
          <cell r="H9">
            <v>131</v>
          </cell>
          <cell r="I9">
            <v>0</v>
          </cell>
          <cell r="J9">
            <v>305.29500000000002</v>
          </cell>
          <cell r="K9">
            <v>5.59</v>
          </cell>
          <cell r="L9">
            <v>0</v>
          </cell>
        </row>
        <row r="10">
          <cell r="D10">
            <v>24</v>
          </cell>
          <cell r="E10">
            <v>38</v>
          </cell>
          <cell r="F10">
            <v>0</v>
          </cell>
          <cell r="G10">
            <v>852</v>
          </cell>
          <cell r="H10">
            <v>2203</v>
          </cell>
          <cell r="I10">
            <v>0</v>
          </cell>
          <cell r="J10">
            <v>39.554000000000002</v>
          </cell>
          <cell r="K10">
            <v>587.63800000000003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4</v>
          </cell>
          <cell r="F13">
            <v>1</v>
          </cell>
          <cell r="G13">
            <v>0</v>
          </cell>
          <cell r="H13">
            <v>1600</v>
          </cell>
          <cell r="I13">
            <v>200</v>
          </cell>
          <cell r="J13">
            <v>0</v>
          </cell>
          <cell r="K13">
            <v>20.399999999999999</v>
          </cell>
          <cell r="L13">
            <v>2.52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4</v>
          </cell>
          <cell r="F16">
            <v>0</v>
          </cell>
          <cell r="G16">
            <v>0</v>
          </cell>
          <cell r="H16">
            <v>4315</v>
          </cell>
          <cell r="I16">
            <v>0</v>
          </cell>
          <cell r="J16">
            <v>0</v>
          </cell>
          <cell r="K16">
            <v>9423.6389999999992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</sheetData>
      <sheetData sheetId="1">
        <row r="7">
          <cell r="D7">
            <v>759</v>
          </cell>
          <cell r="E7">
            <v>15</v>
          </cell>
          <cell r="F7">
            <v>0</v>
          </cell>
          <cell r="G7">
            <v>4227</v>
          </cell>
          <cell r="H7">
            <v>168</v>
          </cell>
          <cell r="I7">
            <v>0</v>
          </cell>
        </row>
        <row r="9">
          <cell r="D9">
            <v>758</v>
          </cell>
          <cell r="E9">
            <v>15</v>
          </cell>
          <cell r="F9">
            <v>0</v>
          </cell>
          <cell r="G9">
            <v>4217</v>
          </cell>
          <cell r="H9">
            <v>168</v>
          </cell>
          <cell r="I9">
            <v>0</v>
          </cell>
        </row>
        <row r="10">
          <cell r="D10">
            <v>31</v>
          </cell>
          <cell r="E10">
            <v>46</v>
          </cell>
          <cell r="F10">
            <v>0</v>
          </cell>
          <cell r="G10">
            <v>1536</v>
          </cell>
          <cell r="H10">
            <v>2444</v>
          </cell>
          <cell r="I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E13">
            <v>4</v>
          </cell>
          <cell r="F13">
            <v>1</v>
          </cell>
          <cell r="G13">
            <v>0</v>
          </cell>
          <cell r="H13">
            <v>1960</v>
          </cell>
          <cell r="I13">
            <v>200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D16">
            <v>0</v>
          </cell>
          <cell r="E16">
            <v>4</v>
          </cell>
          <cell r="F16">
            <v>0</v>
          </cell>
          <cell r="G16">
            <v>0</v>
          </cell>
          <cell r="H16">
            <v>4558</v>
          </cell>
          <cell r="I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0</v>
          </cell>
          <cell r="E22">
            <v>1</v>
          </cell>
          <cell r="F22">
            <v>0</v>
          </cell>
          <cell r="G22">
            <v>0</v>
          </cell>
          <cell r="H22">
            <v>1000</v>
          </cell>
          <cell r="I2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0"/>
  <sheetViews>
    <sheetView tabSelected="1" view="pageBreakPreview" zoomScaleNormal="100" zoomScaleSheetLayoutView="100" workbookViewId="0">
      <selection activeCell="C20" sqref="C20"/>
    </sheetView>
  </sheetViews>
  <sheetFormatPr defaultRowHeight="15" x14ac:dyDescent="0.25"/>
  <cols>
    <col min="1" max="1" width="5.7109375" customWidth="1"/>
    <col min="3" max="3" width="21.28515625" customWidth="1"/>
    <col min="9" max="9" width="13.7109375" customWidth="1"/>
    <col min="10" max="10" width="5.7109375" customWidth="1"/>
  </cols>
  <sheetData>
    <row r="1" spans="2:11" ht="21.75" customHeight="1" x14ac:dyDescent="0.25"/>
    <row r="2" spans="2:11" ht="15.75" x14ac:dyDescent="0.25">
      <c r="B2" s="40" t="s">
        <v>0</v>
      </c>
      <c r="C2" s="40"/>
      <c r="D2" s="40"/>
      <c r="E2" s="40"/>
      <c r="F2" s="40"/>
      <c r="G2" s="40"/>
      <c r="H2" s="40"/>
      <c r="I2" s="40"/>
      <c r="J2" s="39"/>
      <c r="K2" s="39"/>
    </row>
    <row r="3" spans="2:11" ht="15.75" x14ac:dyDescent="0.25">
      <c r="B3" s="40" t="s">
        <v>1</v>
      </c>
      <c r="C3" s="40"/>
      <c r="D3" s="40"/>
      <c r="E3" s="40"/>
      <c r="F3" s="40"/>
      <c r="G3" s="40"/>
      <c r="H3" s="40"/>
      <c r="I3" s="40"/>
      <c r="J3" s="40"/>
      <c r="K3" s="40"/>
    </row>
    <row r="4" spans="2:11" ht="30.75" customHeight="1" x14ac:dyDescent="0.25">
      <c r="B4" s="42" t="s">
        <v>153</v>
      </c>
      <c r="C4" s="40"/>
      <c r="D4" s="40"/>
      <c r="E4" s="40"/>
      <c r="F4" s="40"/>
      <c r="G4" s="40"/>
      <c r="H4" s="40"/>
      <c r="I4" s="40"/>
      <c r="J4" s="40"/>
      <c r="K4" s="40"/>
    </row>
    <row r="5" spans="2:11" ht="15.75" x14ac:dyDescent="0.25">
      <c r="B5" s="41" t="s">
        <v>118</v>
      </c>
      <c r="C5" s="41"/>
      <c r="D5" s="41"/>
      <c r="E5" s="41"/>
      <c r="F5" s="41"/>
      <c r="G5" s="41"/>
      <c r="H5" s="41"/>
      <c r="I5" s="41"/>
    </row>
    <row r="6" spans="2:11" ht="15.75" x14ac:dyDescent="0.25">
      <c r="B6" s="24"/>
      <c r="C6" s="24"/>
      <c r="D6" s="24"/>
      <c r="E6" s="24"/>
      <c r="F6" s="24"/>
      <c r="G6" s="24"/>
      <c r="H6" s="24"/>
      <c r="I6" s="24"/>
    </row>
    <row r="7" spans="2:11" s="39" customFormat="1" ht="38.1" customHeight="1" x14ac:dyDescent="0.25">
      <c r="B7" s="43" t="s">
        <v>151</v>
      </c>
      <c r="C7" s="43"/>
      <c r="D7" s="43"/>
      <c r="E7" s="43"/>
      <c r="F7" s="43"/>
      <c r="G7" s="43"/>
      <c r="H7" s="43"/>
      <c r="I7" s="43"/>
      <c r="J7" s="43"/>
      <c r="K7" s="43"/>
    </row>
    <row r="8" spans="2:11" s="39" customFormat="1" ht="15.75" x14ac:dyDescent="0.25">
      <c r="B8" s="44" t="s">
        <v>152</v>
      </c>
      <c r="C8" s="44"/>
      <c r="D8" s="44"/>
      <c r="E8" s="44"/>
      <c r="F8" s="44"/>
      <c r="G8" s="44"/>
      <c r="H8" s="44"/>
      <c r="I8" s="44"/>
      <c r="J8" s="44"/>
      <c r="K8" s="44"/>
    </row>
    <row r="9" spans="2:11" s="39" customFormat="1" ht="15.75" x14ac:dyDescent="0.25">
      <c r="B9" s="44" t="s">
        <v>119</v>
      </c>
      <c r="C9" s="44"/>
      <c r="D9" s="44"/>
      <c r="E9" s="44"/>
      <c r="F9" s="44"/>
      <c r="G9" s="44"/>
      <c r="H9" s="44"/>
      <c r="I9" s="44"/>
      <c r="J9" s="44"/>
      <c r="K9" s="44"/>
    </row>
    <row r="10" spans="2:11" s="39" customFormat="1" ht="38.1" customHeight="1" x14ac:dyDescent="0.25">
      <c r="B10" s="43" t="s">
        <v>120</v>
      </c>
      <c r="C10" s="44"/>
      <c r="D10" s="44"/>
      <c r="E10" s="44"/>
      <c r="F10" s="44"/>
      <c r="G10" s="44"/>
      <c r="H10" s="44"/>
      <c r="I10" s="44"/>
      <c r="J10" s="44"/>
      <c r="K10" s="44"/>
    </row>
    <row r="11" spans="2:11" s="39" customFormat="1" ht="15.75" x14ac:dyDescent="0.25">
      <c r="B11" s="44" t="s">
        <v>121</v>
      </c>
      <c r="C11" s="44"/>
      <c r="D11" s="44"/>
      <c r="E11" s="44"/>
      <c r="F11" s="44"/>
      <c r="G11" s="44"/>
      <c r="H11" s="44"/>
      <c r="I11" s="44"/>
      <c r="J11" s="44"/>
      <c r="K11" s="44"/>
    </row>
    <row r="12" spans="2:11" s="39" customFormat="1" ht="15.75" x14ac:dyDescent="0.25">
      <c r="B12" s="44" t="s">
        <v>122</v>
      </c>
      <c r="C12" s="44"/>
      <c r="D12" s="44"/>
      <c r="E12" s="44"/>
      <c r="F12" s="44"/>
      <c r="G12" s="44"/>
      <c r="H12" s="44"/>
      <c r="I12" s="44"/>
      <c r="J12" s="44"/>
      <c r="K12" s="44"/>
    </row>
    <row r="13" spans="2:11" s="39" customFormat="1" ht="15.75" x14ac:dyDescent="0.25">
      <c r="B13" s="44" t="s">
        <v>144</v>
      </c>
      <c r="C13" s="44"/>
      <c r="D13" s="44"/>
      <c r="E13" s="44"/>
      <c r="F13" s="44"/>
      <c r="G13" s="44"/>
      <c r="H13" s="44"/>
      <c r="I13" s="44"/>
      <c r="J13" s="44"/>
      <c r="K13" s="44"/>
    </row>
    <row r="14" spans="2:11" s="39" customFormat="1" ht="15.75" x14ac:dyDescent="0.25">
      <c r="B14" s="44" t="s">
        <v>123</v>
      </c>
      <c r="C14" s="44"/>
      <c r="D14" s="44"/>
      <c r="E14" s="44"/>
      <c r="F14" s="44"/>
      <c r="G14" s="44"/>
      <c r="H14" s="44"/>
      <c r="I14" s="44"/>
      <c r="J14" s="44"/>
      <c r="K14" s="44"/>
    </row>
    <row r="15" spans="2:11" s="39" customFormat="1" ht="15.75" x14ac:dyDescent="0.25">
      <c r="B15" s="44" t="s">
        <v>124</v>
      </c>
      <c r="C15" s="44"/>
      <c r="D15" s="44"/>
      <c r="E15" s="44"/>
      <c r="F15" s="44"/>
      <c r="G15" s="44"/>
      <c r="H15" s="44"/>
      <c r="I15" s="44"/>
      <c r="J15" s="44"/>
      <c r="K15" s="44"/>
    </row>
    <row r="16" spans="2:11" s="39" customFormat="1" ht="15.75" x14ac:dyDescent="0.25">
      <c r="B16" s="44" t="s">
        <v>125</v>
      </c>
      <c r="C16" s="44"/>
      <c r="D16" s="44"/>
      <c r="E16" s="44"/>
      <c r="F16" s="44"/>
      <c r="G16" s="44"/>
      <c r="H16" s="44"/>
      <c r="I16" s="44"/>
      <c r="J16" s="44"/>
      <c r="K16" s="44"/>
    </row>
    <row r="20" spans="3:3" ht="16.5" x14ac:dyDescent="0.3">
      <c r="C20" s="63"/>
    </row>
  </sheetData>
  <mergeCells count="14">
    <mergeCell ref="B13:K13"/>
    <mergeCell ref="B14:K14"/>
    <mergeCell ref="B15:K15"/>
    <mergeCell ref="B16:K16"/>
    <mergeCell ref="B8:K8"/>
    <mergeCell ref="B9:K9"/>
    <mergeCell ref="B10:K10"/>
    <mergeCell ref="B11:K11"/>
    <mergeCell ref="B12:K12"/>
    <mergeCell ref="B2:I2"/>
    <mergeCell ref="B5:I5"/>
    <mergeCell ref="B3:K3"/>
    <mergeCell ref="B4:K4"/>
    <mergeCell ref="B7:K7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41"/>
  <sheetViews>
    <sheetView view="pageBreakPreview" topLeftCell="B1" zoomScale="110" zoomScaleNormal="100" zoomScaleSheetLayoutView="110" workbookViewId="0">
      <selection activeCell="L7" sqref="L7"/>
    </sheetView>
  </sheetViews>
  <sheetFormatPr defaultRowHeight="16.5" x14ac:dyDescent="0.3"/>
  <cols>
    <col min="1" max="1" width="6.140625" style="63" customWidth="1"/>
    <col min="2" max="2" width="5.7109375" style="63" customWidth="1"/>
    <col min="3" max="3" width="27.7109375" style="63" customWidth="1"/>
    <col min="4" max="6" width="26.7109375" style="63" customWidth="1"/>
    <col min="7" max="16384" width="9.140625" style="63"/>
  </cols>
  <sheetData>
    <row r="1" spans="2:6" x14ac:dyDescent="0.3">
      <c r="C1" s="234"/>
    </row>
    <row r="2" spans="2:6" x14ac:dyDescent="0.3">
      <c r="B2" s="65" t="s">
        <v>74</v>
      </c>
      <c r="C2" s="65"/>
      <c r="D2" s="65"/>
      <c r="E2" s="65"/>
      <c r="F2" s="65"/>
    </row>
    <row r="3" spans="2:6" ht="16.5" customHeight="1" x14ac:dyDescent="0.3">
      <c r="B3" s="65" t="s">
        <v>80</v>
      </c>
      <c r="C3" s="65"/>
      <c r="D3" s="65"/>
      <c r="E3" s="65"/>
      <c r="F3" s="65"/>
    </row>
    <row r="4" spans="2:6" ht="32.25" customHeight="1" x14ac:dyDescent="0.3">
      <c r="B4" s="235" t="s">
        <v>160</v>
      </c>
      <c r="C4" s="65"/>
      <c r="D4" s="65"/>
      <c r="E4" s="65"/>
      <c r="F4" s="65"/>
    </row>
    <row r="5" spans="2:6" ht="17.25" thickBot="1" x14ac:dyDescent="0.35">
      <c r="B5" s="65"/>
      <c r="C5" s="65"/>
      <c r="D5" s="65"/>
      <c r="E5" s="65"/>
      <c r="F5" s="65"/>
    </row>
    <row r="6" spans="2:6" ht="126.75" thickBot="1" x14ac:dyDescent="0.35">
      <c r="B6" s="182" t="s">
        <v>126</v>
      </c>
      <c r="C6" s="236" t="s">
        <v>134</v>
      </c>
      <c r="D6" s="137" t="s">
        <v>135</v>
      </c>
      <c r="E6" s="137" t="s">
        <v>136</v>
      </c>
      <c r="F6" s="137" t="s">
        <v>137</v>
      </c>
    </row>
    <row r="7" spans="2:6" ht="32.25" x14ac:dyDescent="0.3">
      <c r="B7" s="138" t="s">
        <v>30</v>
      </c>
      <c r="C7" s="237" t="s">
        <v>75</v>
      </c>
      <c r="D7" s="212">
        <f>D8+D9+D10</f>
        <v>1061441</v>
      </c>
      <c r="E7" s="238">
        <f t="shared" ref="E7" si="0">E8+E9+E10</f>
        <v>0.51</v>
      </c>
      <c r="F7" s="239">
        <f t="shared" ref="F7" si="1">F8+F9+F10</f>
        <v>98</v>
      </c>
    </row>
    <row r="8" spans="2:6" x14ac:dyDescent="0.3">
      <c r="B8" s="143"/>
      <c r="C8" s="240" t="s">
        <v>76</v>
      </c>
      <c r="D8" s="215">
        <f t="shared" ref="D8:F9" si="2">(D17+D26+D35)</f>
        <v>0</v>
      </c>
      <c r="E8" s="241">
        <f t="shared" si="2"/>
        <v>0</v>
      </c>
      <c r="F8" s="242">
        <f t="shared" si="2"/>
        <v>0</v>
      </c>
    </row>
    <row r="9" spans="2:6" x14ac:dyDescent="0.3">
      <c r="B9" s="143"/>
      <c r="C9" s="240" t="s">
        <v>77</v>
      </c>
      <c r="D9" s="215">
        <f t="shared" si="2"/>
        <v>1061441</v>
      </c>
      <c r="E9" s="241">
        <f t="shared" si="2"/>
        <v>0.51</v>
      </c>
      <c r="F9" s="242">
        <f t="shared" si="2"/>
        <v>98</v>
      </c>
    </row>
    <row r="10" spans="2:6" ht="17.25" thickBot="1" x14ac:dyDescent="0.35">
      <c r="B10" s="149"/>
      <c r="C10" s="243" t="s">
        <v>78</v>
      </c>
      <c r="D10" s="215">
        <f>(D19+D28+D37)</f>
        <v>0</v>
      </c>
      <c r="E10" s="241">
        <f>(E19+E28+E37)</f>
        <v>0</v>
      </c>
      <c r="F10" s="242">
        <f>(F19+F28+F37)</f>
        <v>0</v>
      </c>
    </row>
    <row r="11" spans="2:6" ht="32.25" x14ac:dyDescent="0.3">
      <c r="B11" s="138" t="s">
        <v>31</v>
      </c>
      <c r="C11" s="237" t="s">
        <v>79</v>
      </c>
      <c r="D11" s="212">
        <f>D12+D13+D14</f>
        <v>3429257.1399999997</v>
      </c>
      <c r="E11" s="238">
        <f t="shared" ref="E11:F11" si="3">E12+E13+E14</f>
        <v>4.5690000000000008</v>
      </c>
      <c r="F11" s="239">
        <f t="shared" si="3"/>
        <v>1789</v>
      </c>
    </row>
    <row r="12" spans="2:6" x14ac:dyDescent="0.3">
      <c r="B12" s="143"/>
      <c r="C12" s="240" t="s">
        <v>76</v>
      </c>
      <c r="D12" s="215">
        <f t="shared" ref="D12:F14" si="4">(D21+D30+D39)</f>
        <v>853352.67999999993</v>
      </c>
      <c r="E12" s="241">
        <f t="shared" si="4"/>
        <v>2.4540000000000002</v>
      </c>
      <c r="F12" s="242">
        <f t="shared" si="4"/>
        <v>258</v>
      </c>
    </row>
    <row r="13" spans="2:6" x14ac:dyDescent="0.3">
      <c r="B13" s="143"/>
      <c r="C13" s="240" t="s">
        <v>77</v>
      </c>
      <c r="D13" s="215">
        <f t="shared" si="4"/>
        <v>2575904.46</v>
      </c>
      <c r="E13" s="241">
        <f t="shared" si="4"/>
        <v>2.1150000000000002</v>
      </c>
      <c r="F13" s="242">
        <f t="shared" si="4"/>
        <v>1531</v>
      </c>
    </row>
    <row r="14" spans="2:6" ht="17.25" thickBot="1" x14ac:dyDescent="0.35">
      <c r="B14" s="149"/>
      <c r="C14" s="243" t="s">
        <v>78</v>
      </c>
      <c r="D14" s="215">
        <f t="shared" si="4"/>
        <v>0</v>
      </c>
      <c r="E14" s="241">
        <f t="shared" si="4"/>
        <v>0</v>
      </c>
      <c r="F14" s="242">
        <f t="shared" si="4"/>
        <v>0</v>
      </c>
    </row>
    <row r="15" spans="2:6" ht="19.5" hidden="1" thickBot="1" x14ac:dyDescent="0.35">
      <c r="B15" s="244">
        <v>2014</v>
      </c>
      <c r="C15" s="245"/>
      <c r="D15" s="245"/>
      <c r="E15" s="245"/>
      <c r="F15" s="246"/>
    </row>
    <row r="16" spans="2:6" ht="32.25" hidden="1" x14ac:dyDescent="0.3">
      <c r="B16" s="138" t="s">
        <v>30</v>
      </c>
      <c r="C16" s="237" t="s">
        <v>75</v>
      </c>
      <c r="D16" s="224">
        <f>D17+D18+D19</f>
        <v>1061441</v>
      </c>
      <c r="E16" s="247">
        <f>E17+E18+E19</f>
        <v>0.51</v>
      </c>
      <c r="F16" s="248">
        <f>F17+F18+F19</f>
        <v>98</v>
      </c>
    </row>
    <row r="17" spans="2:6" hidden="1" x14ac:dyDescent="0.3">
      <c r="B17" s="143"/>
      <c r="C17" s="240" t="s">
        <v>76</v>
      </c>
      <c r="D17" s="227">
        <f>'[1]расчеты ставок'!$D$27</f>
        <v>0</v>
      </c>
      <c r="E17" s="249">
        <f>'[1]расчеты ставок'!$J$27</f>
        <v>0</v>
      </c>
      <c r="F17" s="250">
        <f>'[1]расчеты ставок'!$M$27</f>
        <v>0</v>
      </c>
    </row>
    <row r="18" spans="2:6" hidden="1" x14ac:dyDescent="0.3">
      <c r="B18" s="143"/>
      <c r="C18" s="240" t="s">
        <v>77</v>
      </c>
      <c r="D18" s="227">
        <f>'[1]расчеты ставок'!$D$32</f>
        <v>1061441</v>
      </c>
      <c r="E18" s="249">
        <f>'[1]расчеты ставок'!$J$32</f>
        <v>0.51</v>
      </c>
      <c r="F18" s="250">
        <f>'[1]расчеты ставок'!$M$32</f>
        <v>98</v>
      </c>
    </row>
    <row r="19" spans="2:6" ht="17.25" hidden="1" thickBot="1" x14ac:dyDescent="0.35">
      <c r="B19" s="149"/>
      <c r="C19" s="243" t="s">
        <v>78</v>
      </c>
      <c r="D19" s="230">
        <v>0</v>
      </c>
      <c r="E19" s="251">
        <v>0</v>
      </c>
      <c r="F19" s="252">
        <v>0</v>
      </c>
    </row>
    <row r="20" spans="2:6" ht="32.25" hidden="1" x14ac:dyDescent="0.3">
      <c r="B20" s="138" t="s">
        <v>31</v>
      </c>
      <c r="C20" s="237" t="s">
        <v>79</v>
      </c>
      <c r="D20" s="224">
        <f>D21+D22+D23</f>
        <v>1650759.8900000001</v>
      </c>
      <c r="E20" s="247">
        <f>E21+E22+E23</f>
        <v>0.93399999999999994</v>
      </c>
      <c r="F20" s="248">
        <f>F21+F22+F23</f>
        <v>656</v>
      </c>
    </row>
    <row r="21" spans="2:6" hidden="1" x14ac:dyDescent="0.3">
      <c r="B21" s="143"/>
      <c r="C21" s="240" t="s">
        <v>76</v>
      </c>
      <c r="D21" s="253">
        <f>'[1]расчеты ставок'!$D$10</f>
        <v>74575.789999999994</v>
      </c>
      <c r="E21" s="254">
        <f>'[1]расчеты ставок'!$J$10</f>
        <v>0.124</v>
      </c>
      <c r="F21" s="255">
        <f>'[1]расчеты ставок'!$M$10</f>
        <v>55</v>
      </c>
    </row>
    <row r="22" spans="2:6" hidden="1" x14ac:dyDescent="0.3">
      <c r="B22" s="143"/>
      <c r="C22" s="240" t="s">
        <v>77</v>
      </c>
      <c r="D22" s="253">
        <f>'[1]расчеты ставок'!$D$15</f>
        <v>1576184.1</v>
      </c>
      <c r="E22" s="254">
        <f>'[1]расчеты ставок'!$J$15</f>
        <v>0.80999999999999994</v>
      </c>
      <c r="F22" s="255">
        <f>'[1]расчеты ставок'!$M$15</f>
        <v>601</v>
      </c>
    </row>
    <row r="23" spans="2:6" ht="17.25" hidden="1" thickBot="1" x14ac:dyDescent="0.35">
      <c r="B23" s="149"/>
      <c r="C23" s="243" t="s">
        <v>78</v>
      </c>
      <c r="D23" s="256">
        <v>0</v>
      </c>
      <c r="E23" s="257">
        <v>0</v>
      </c>
      <c r="F23" s="258">
        <v>0</v>
      </c>
    </row>
    <row r="24" spans="2:6" ht="19.5" hidden="1" thickBot="1" x14ac:dyDescent="0.35">
      <c r="B24" s="244">
        <v>2015</v>
      </c>
      <c r="C24" s="245"/>
      <c r="D24" s="245"/>
      <c r="E24" s="245"/>
      <c r="F24" s="246"/>
    </row>
    <row r="25" spans="2:6" ht="32.25" hidden="1" x14ac:dyDescent="0.3">
      <c r="B25" s="138" t="s">
        <v>30</v>
      </c>
      <c r="C25" s="237" t="s">
        <v>75</v>
      </c>
      <c r="D25" s="224">
        <f>D26+D27+D28</f>
        <v>0</v>
      </c>
      <c r="E25" s="247">
        <f>E26+E27+E28</f>
        <v>0</v>
      </c>
      <c r="F25" s="248">
        <f>F26+F27+F28</f>
        <v>0</v>
      </c>
    </row>
    <row r="26" spans="2:6" hidden="1" x14ac:dyDescent="0.3">
      <c r="B26" s="143"/>
      <c r="C26" s="240" t="s">
        <v>76</v>
      </c>
      <c r="D26" s="227">
        <f>'[1]расчеты ставок'!$E$27</f>
        <v>0</v>
      </c>
      <c r="E26" s="249">
        <f>'[1]расчеты ставок'!$K$27</f>
        <v>0</v>
      </c>
      <c r="F26" s="228">
        <f>'[1]расчеты ставок'!$N$27</f>
        <v>0</v>
      </c>
    </row>
    <row r="27" spans="2:6" hidden="1" x14ac:dyDescent="0.3">
      <c r="B27" s="143"/>
      <c r="C27" s="240" t="s">
        <v>77</v>
      </c>
      <c r="D27" s="227">
        <f>'[1]расчеты ставок'!$E$32</f>
        <v>0</v>
      </c>
      <c r="E27" s="249">
        <f>'[1]расчеты ставок'!$K$32</f>
        <v>0</v>
      </c>
      <c r="F27" s="228">
        <f>'[1]расчеты ставок'!$N$32</f>
        <v>0</v>
      </c>
    </row>
    <row r="28" spans="2:6" ht="17.25" hidden="1" thickBot="1" x14ac:dyDescent="0.35">
      <c r="B28" s="149"/>
      <c r="C28" s="243" t="s">
        <v>78</v>
      </c>
      <c r="D28" s="230">
        <v>0</v>
      </c>
      <c r="E28" s="251">
        <v>0</v>
      </c>
      <c r="F28" s="231">
        <v>0</v>
      </c>
    </row>
    <row r="29" spans="2:6" ht="32.25" hidden="1" x14ac:dyDescent="0.3">
      <c r="B29" s="138" t="s">
        <v>31</v>
      </c>
      <c r="C29" s="237" t="s">
        <v>79</v>
      </c>
      <c r="D29" s="224">
        <f>D30+D31+D32</f>
        <v>209483</v>
      </c>
      <c r="E29" s="247">
        <f>E30+E31+E32</f>
        <v>0.45</v>
      </c>
      <c r="F29" s="248">
        <f>F30+F31+F32</f>
        <v>127</v>
      </c>
    </row>
    <row r="30" spans="2:6" hidden="1" x14ac:dyDescent="0.3">
      <c r="B30" s="143"/>
      <c r="C30" s="240" t="s">
        <v>76</v>
      </c>
      <c r="D30" s="227">
        <f>'[1]расчеты ставок'!$E$10</f>
        <v>62998</v>
      </c>
      <c r="E30" s="249">
        <f>'[1]расчеты ставок'!$K$10</f>
        <v>0.3</v>
      </c>
      <c r="F30" s="228">
        <f>'[1]расчеты ставок'!$N$10</f>
        <v>7</v>
      </c>
    </row>
    <row r="31" spans="2:6" hidden="1" x14ac:dyDescent="0.3">
      <c r="B31" s="143"/>
      <c r="C31" s="240" t="s">
        <v>77</v>
      </c>
      <c r="D31" s="227">
        <f>'[1]расчеты ставок'!$E$15</f>
        <v>146485</v>
      </c>
      <c r="E31" s="249">
        <f>'[1]расчеты ставок'!$K$15</f>
        <v>0.15000000000000002</v>
      </c>
      <c r="F31" s="228">
        <f>'[1]расчеты ставок'!$N$15</f>
        <v>120</v>
      </c>
    </row>
    <row r="32" spans="2:6" ht="17.25" hidden="1" thickBot="1" x14ac:dyDescent="0.35">
      <c r="B32" s="149"/>
      <c r="C32" s="243" t="s">
        <v>78</v>
      </c>
      <c r="D32" s="230">
        <v>0</v>
      </c>
      <c r="E32" s="251">
        <v>0</v>
      </c>
      <c r="F32" s="231">
        <v>0</v>
      </c>
    </row>
    <row r="33" spans="2:6" ht="19.5" hidden="1" thickBot="1" x14ac:dyDescent="0.35">
      <c r="B33" s="244">
        <v>2016</v>
      </c>
      <c r="C33" s="245"/>
      <c r="D33" s="245"/>
      <c r="E33" s="245"/>
      <c r="F33" s="246"/>
    </row>
    <row r="34" spans="2:6" ht="32.25" hidden="1" x14ac:dyDescent="0.3">
      <c r="B34" s="138" t="s">
        <v>30</v>
      </c>
      <c r="C34" s="237" t="s">
        <v>75</v>
      </c>
      <c r="D34" s="224">
        <f>D35+D36+D37</f>
        <v>0</v>
      </c>
      <c r="E34" s="247">
        <f>E35+E36+E37</f>
        <v>0</v>
      </c>
      <c r="F34" s="248">
        <f>F35+F36+F37</f>
        <v>0</v>
      </c>
    </row>
    <row r="35" spans="2:6" hidden="1" x14ac:dyDescent="0.3">
      <c r="B35" s="143"/>
      <c r="C35" s="240" t="s">
        <v>76</v>
      </c>
      <c r="D35" s="259">
        <f>'[1]расчеты ставок'!$F$27</f>
        <v>0</v>
      </c>
      <c r="E35" s="260">
        <f>'[1]расчеты ставок'!$L$27</f>
        <v>0</v>
      </c>
      <c r="F35" s="261">
        <f>'[1]расчеты ставок'!$O$27</f>
        <v>0</v>
      </c>
    </row>
    <row r="36" spans="2:6" hidden="1" x14ac:dyDescent="0.3">
      <c r="B36" s="143"/>
      <c r="C36" s="240" t="s">
        <v>77</v>
      </c>
      <c r="D36" s="259">
        <f>'[1]расчеты ставок'!$F$32</f>
        <v>0</v>
      </c>
      <c r="E36" s="260">
        <f>'[1]расчеты ставок'!$L$32</f>
        <v>0</v>
      </c>
      <c r="F36" s="261">
        <f>'[1]расчеты ставок'!$O$32</f>
        <v>0</v>
      </c>
    </row>
    <row r="37" spans="2:6" ht="17.25" hidden="1" thickBot="1" x14ac:dyDescent="0.35">
      <c r="B37" s="149"/>
      <c r="C37" s="243" t="s">
        <v>78</v>
      </c>
      <c r="D37" s="262">
        <v>0</v>
      </c>
      <c r="E37" s="263">
        <v>0</v>
      </c>
      <c r="F37" s="264">
        <v>0</v>
      </c>
    </row>
    <row r="38" spans="2:6" ht="32.25" hidden="1" x14ac:dyDescent="0.3">
      <c r="B38" s="138" t="s">
        <v>31</v>
      </c>
      <c r="C38" s="237" t="s">
        <v>79</v>
      </c>
      <c r="D38" s="224">
        <f>D39+D40+D41</f>
        <v>1569014.25</v>
      </c>
      <c r="E38" s="247">
        <f>E39+E40+E41</f>
        <v>3.1850000000000005</v>
      </c>
      <c r="F38" s="248">
        <f>F39+F40+F41</f>
        <v>1006</v>
      </c>
    </row>
    <row r="39" spans="2:6" hidden="1" x14ac:dyDescent="0.3">
      <c r="B39" s="143"/>
      <c r="C39" s="240" t="s">
        <v>76</v>
      </c>
      <c r="D39" s="227">
        <f>'[1]расчеты ставок'!$F$10</f>
        <v>715778.89</v>
      </c>
      <c r="E39" s="249">
        <f>'[1]расчеты ставок'!$L$10</f>
        <v>2.0300000000000002</v>
      </c>
      <c r="F39" s="228">
        <f>'[1]расчеты ставок'!$O$10</f>
        <v>196</v>
      </c>
    </row>
    <row r="40" spans="2:6" hidden="1" x14ac:dyDescent="0.3">
      <c r="B40" s="143"/>
      <c r="C40" s="240" t="s">
        <v>77</v>
      </c>
      <c r="D40" s="227">
        <f>'[1]расчеты ставок'!$F$15</f>
        <v>853235.3600000001</v>
      </c>
      <c r="E40" s="249">
        <f>'[1]расчеты ставок'!$L$15</f>
        <v>1.155</v>
      </c>
      <c r="F40" s="228">
        <f>'[1]расчеты ставок'!$O$15</f>
        <v>810</v>
      </c>
    </row>
    <row r="41" spans="2:6" ht="17.25" hidden="1" thickBot="1" x14ac:dyDescent="0.35">
      <c r="B41" s="149"/>
      <c r="C41" s="243" t="s">
        <v>78</v>
      </c>
      <c r="D41" s="230">
        <v>0</v>
      </c>
      <c r="E41" s="251">
        <v>0</v>
      </c>
      <c r="F41" s="231">
        <v>0</v>
      </c>
    </row>
  </sheetData>
  <mergeCells count="15">
    <mergeCell ref="B11:B14"/>
    <mergeCell ref="B2:F2"/>
    <mergeCell ref="B3:F3"/>
    <mergeCell ref="B4:F4"/>
    <mergeCell ref="B5:F5"/>
    <mergeCell ref="B7:B10"/>
    <mergeCell ref="B38:B41"/>
    <mergeCell ref="B33:F33"/>
    <mergeCell ref="B24:F24"/>
    <mergeCell ref="B15:F15"/>
    <mergeCell ref="B16:B19"/>
    <mergeCell ref="B20:B23"/>
    <mergeCell ref="B25:B28"/>
    <mergeCell ref="B29:B32"/>
    <mergeCell ref="B34:B3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view="pageBreakPreview" zoomScaleNormal="100" zoomScaleSheetLayoutView="100" workbookViewId="0">
      <selection activeCell="O10" sqref="O10"/>
    </sheetView>
  </sheetViews>
  <sheetFormatPr defaultRowHeight="16.5" x14ac:dyDescent="0.3"/>
  <cols>
    <col min="1" max="1" width="9.140625" style="63"/>
    <col min="2" max="2" width="33.28515625" style="63" bestFit="1" customWidth="1"/>
    <col min="3" max="11" width="9.140625" style="63"/>
    <col min="12" max="12" width="2.5703125" style="63" customWidth="1"/>
    <col min="13" max="16384" width="9.140625" style="63"/>
  </cols>
  <sheetData>
    <row r="1" spans="1:11" x14ac:dyDescent="0.3">
      <c r="A1" s="65" t="s">
        <v>98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28.5" customHeight="1" x14ac:dyDescent="0.3">
      <c r="A2" s="235" t="s">
        <v>161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17.25" thickBot="1" x14ac:dyDescent="0.35">
      <c r="A3" s="133" t="s">
        <v>146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</row>
    <row r="4" spans="1:11" ht="49.5" customHeight="1" x14ac:dyDescent="0.3">
      <c r="A4" s="265" t="s">
        <v>126</v>
      </c>
      <c r="B4" s="266" t="s">
        <v>148</v>
      </c>
      <c r="C4" s="66" t="s">
        <v>82</v>
      </c>
      <c r="D4" s="267"/>
      <c r="E4" s="67"/>
      <c r="F4" s="66" t="s">
        <v>84</v>
      </c>
      <c r="G4" s="267"/>
      <c r="H4" s="67"/>
      <c r="I4" s="69" t="s">
        <v>138</v>
      </c>
      <c r="J4" s="267"/>
      <c r="K4" s="67"/>
    </row>
    <row r="5" spans="1:11" ht="37.5" customHeight="1" thickBot="1" x14ac:dyDescent="0.35">
      <c r="A5" s="268"/>
      <c r="B5" s="268"/>
      <c r="C5" s="269" t="s">
        <v>76</v>
      </c>
      <c r="D5" s="270" t="s">
        <v>77</v>
      </c>
      <c r="E5" s="271" t="s">
        <v>83</v>
      </c>
      <c r="F5" s="269" t="s">
        <v>76</v>
      </c>
      <c r="G5" s="270" t="s">
        <v>77</v>
      </c>
      <c r="H5" s="271" t="s">
        <v>83</v>
      </c>
      <c r="I5" s="272" t="s">
        <v>76</v>
      </c>
      <c r="J5" s="270" t="s">
        <v>77</v>
      </c>
      <c r="K5" s="271" t="s">
        <v>83</v>
      </c>
    </row>
    <row r="6" spans="1:11" x14ac:dyDescent="0.3">
      <c r="A6" s="167" t="s">
        <v>30</v>
      </c>
      <c r="B6" s="273" t="s">
        <v>86</v>
      </c>
      <c r="C6" s="274">
        <f>'[4]прил №8'!D7</f>
        <v>656</v>
      </c>
      <c r="D6" s="275">
        <f>'[4]прил №8'!E7</f>
        <v>12</v>
      </c>
      <c r="E6" s="276">
        <f>'[4]прил №8'!F7</f>
        <v>0</v>
      </c>
      <c r="F6" s="274">
        <f>'[4]прил №8'!G7</f>
        <v>3730</v>
      </c>
      <c r="G6" s="275">
        <f>'[4]прил №8'!H7</f>
        <v>131</v>
      </c>
      <c r="H6" s="276">
        <f>'[4]прил №8'!I7</f>
        <v>0</v>
      </c>
      <c r="I6" s="277">
        <f>'[4]прил №8'!J7</f>
        <v>305.76100000000002</v>
      </c>
      <c r="J6" s="275">
        <f>'[4]прил №8'!K7</f>
        <v>5.5919999999999996</v>
      </c>
      <c r="K6" s="276">
        <f>'[4]прил №8'!L7</f>
        <v>0</v>
      </c>
    </row>
    <row r="7" spans="1:11" x14ac:dyDescent="0.3">
      <c r="A7" s="169"/>
      <c r="B7" s="278" t="s">
        <v>87</v>
      </c>
      <c r="C7" s="279">
        <f>'[4]прил №8'!D8</f>
        <v>0</v>
      </c>
      <c r="D7" s="280">
        <f>'[4]прил №8'!E8</f>
        <v>0</v>
      </c>
      <c r="E7" s="281">
        <f>'[4]прил №8'!F8</f>
        <v>0</v>
      </c>
      <c r="F7" s="279">
        <f>'[4]прил №8'!G8</f>
        <v>0</v>
      </c>
      <c r="G7" s="280">
        <f>'[4]прил №8'!H8</f>
        <v>0</v>
      </c>
      <c r="H7" s="281">
        <f>'[4]прил №8'!I8</f>
        <v>0</v>
      </c>
      <c r="I7" s="282">
        <f>'[4]прил №8'!J8</f>
        <v>0</v>
      </c>
      <c r="J7" s="280">
        <f>'[4]прил №8'!K8</f>
        <v>0</v>
      </c>
      <c r="K7" s="281">
        <f>'[4]прил №8'!L8</f>
        <v>0</v>
      </c>
    </row>
    <row r="8" spans="1:11" ht="17.25" thickBot="1" x14ac:dyDescent="0.35">
      <c r="A8" s="171"/>
      <c r="B8" s="283" t="s">
        <v>88</v>
      </c>
      <c r="C8" s="284">
        <f>'[4]прил №8'!D9</f>
        <v>655</v>
      </c>
      <c r="D8" s="285">
        <f>'[4]прил №8'!E9</f>
        <v>12</v>
      </c>
      <c r="E8" s="286">
        <f>'[4]прил №8'!F9</f>
        <v>0</v>
      </c>
      <c r="F8" s="284">
        <f>'[4]прил №8'!G9</f>
        <v>3720</v>
      </c>
      <c r="G8" s="285">
        <f>'[4]прил №8'!H9</f>
        <v>131</v>
      </c>
      <c r="H8" s="286">
        <f>'[4]прил №8'!I9</f>
        <v>0</v>
      </c>
      <c r="I8" s="287">
        <f>'[4]прил №8'!J9</f>
        <v>305.29500000000002</v>
      </c>
      <c r="J8" s="285">
        <f>'[4]прил №8'!K9</f>
        <v>5.59</v>
      </c>
      <c r="K8" s="286">
        <f>'[4]прил №8'!L9</f>
        <v>0</v>
      </c>
    </row>
    <row r="9" spans="1:11" x14ac:dyDescent="0.3">
      <c r="A9" s="167" t="s">
        <v>31</v>
      </c>
      <c r="B9" s="273" t="s">
        <v>89</v>
      </c>
      <c r="C9" s="274">
        <f>'[4]прил №8'!D10</f>
        <v>24</v>
      </c>
      <c r="D9" s="275">
        <f>'[4]прил №8'!E10</f>
        <v>38</v>
      </c>
      <c r="E9" s="276">
        <f>'[4]прил №8'!F10</f>
        <v>0</v>
      </c>
      <c r="F9" s="274">
        <f>'[4]прил №8'!G10</f>
        <v>852</v>
      </c>
      <c r="G9" s="275">
        <f>'[4]прил №8'!H10</f>
        <v>2203</v>
      </c>
      <c r="H9" s="276">
        <f>'[4]прил №8'!I10</f>
        <v>0</v>
      </c>
      <c r="I9" s="277">
        <f>'[4]прил №8'!J10</f>
        <v>39.554000000000002</v>
      </c>
      <c r="J9" s="275">
        <f>'[4]прил №8'!K10</f>
        <v>587.63800000000003</v>
      </c>
      <c r="K9" s="276">
        <f>'[4]прил №8'!L10</f>
        <v>0</v>
      </c>
    </row>
    <row r="10" spans="1:11" x14ac:dyDescent="0.3">
      <c r="A10" s="169"/>
      <c r="B10" s="278" t="s">
        <v>87</v>
      </c>
      <c r="C10" s="279">
        <f>'[4]прил №8'!D11</f>
        <v>0</v>
      </c>
      <c r="D10" s="280">
        <f>'[4]прил №8'!E11</f>
        <v>0</v>
      </c>
      <c r="E10" s="281">
        <f>'[4]прил №8'!F11</f>
        <v>0</v>
      </c>
      <c r="F10" s="279">
        <f>'[4]прил №8'!G11</f>
        <v>0</v>
      </c>
      <c r="G10" s="280">
        <f>'[4]прил №8'!H11</f>
        <v>0</v>
      </c>
      <c r="H10" s="281">
        <f>'[4]прил №8'!I11</f>
        <v>0</v>
      </c>
      <c r="I10" s="282">
        <f>'[4]прил №8'!J11</f>
        <v>0</v>
      </c>
      <c r="J10" s="280">
        <f>'[4]прил №8'!K11</f>
        <v>0</v>
      </c>
      <c r="K10" s="281">
        <f>'[4]прил №8'!L11</f>
        <v>0</v>
      </c>
    </row>
    <row r="11" spans="1:11" ht="17.25" thickBot="1" x14ac:dyDescent="0.35">
      <c r="A11" s="171"/>
      <c r="B11" s="283" t="s">
        <v>90</v>
      </c>
      <c r="C11" s="284">
        <f>'[4]прил №8'!D12</f>
        <v>0</v>
      </c>
      <c r="D11" s="285">
        <f>'[4]прил №8'!E12</f>
        <v>0</v>
      </c>
      <c r="E11" s="286">
        <f>'[4]прил №8'!F12</f>
        <v>0</v>
      </c>
      <c r="F11" s="284">
        <f>'[4]прил №8'!G12</f>
        <v>0</v>
      </c>
      <c r="G11" s="285">
        <f>'[4]прил №8'!H12</f>
        <v>0</v>
      </c>
      <c r="H11" s="286">
        <f>'[4]прил №8'!I12</f>
        <v>0</v>
      </c>
      <c r="I11" s="287">
        <f>'[4]прил №8'!J12</f>
        <v>0</v>
      </c>
      <c r="J11" s="285">
        <f>'[4]прил №8'!K12</f>
        <v>0</v>
      </c>
      <c r="K11" s="286">
        <f>'[4]прил №8'!L12</f>
        <v>0</v>
      </c>
    </row>
    <row r="12" spans="1:11" x14ac:dyDescent="0.3">
      <c r="A12" s="167" t="s">
        <v>32</v>
      </c>
      <c r="B12" s="273" t="s">
        <v>91</v>
      </c>
      <c r="C12" s="274">
        <f>'[4]прил №8'!D13</f>
        <v>0</v>
      </c>
      <c r="D12" s="275">
        <f>'[4]прил №8'!E13</f>
        <v>4</v>
      </c>
      <c r="E12" s="276">
        <f>'[4]прил №8'!F13</f>
        <v>1</v>
      </c>
      <c r="F12" s="274">
        <f>'[4]прил №8'!G13</f>
        <v>0</v>
      </c>
      <c r="G12" s="275">
        <f>'[4]прил №8'!H13</f>
        <v>1600</v>
      </c>
      <c r="H12" s="276">
        <f>'[4]прил №8'!I13</f>
        <v>200</v>
      </c>
      <c r="I12" s="277">
        <f>'[4]прил №8'!J13</f>
        <v>0</v>
      </c>
      <c r="J12" s="275">
        <f>'[4]прил №8'!K13</f>
        <v>20.399999999999999</v>
      </c>
      <c r="K12" s="276">
        <f>'[4]прил №8'!L13</f>
        <v>2.52</v>
      </c>
    </row>
    <row r="13" spans="1:11" x14ac:dyDescent="0.3">
      <c r="A13" s="169"/>
      <c r="B13" s="278" t="s">
        <v>87</v>
      </c>
      <c r="C13" s="279">
        <f>'[4]прил №8'!D14</f>
        <v>0</v>
      </c>
      <c r="D13" s="280">
        <f>'[4]прил №8'!E14</f>
        <v>0</v>
      </c>
      <c r="E13" s="281">
        <f>'[4]прил №8'!F14</f>
        <v>0</v>
      </c>
      <c r="F13" s="279">
        <f>'[4]прил №8'!G14</f>
        <v>0</v>
      </c>
      <c r="G13" s="280">
        <f>'[4]прил №8'!H14</f>
        <v>0</v>
      </c>
      <c r="H13" s="281">
        <f>'[4]прил №8'!I14</f>
        <v>0</v>
      </c>
      <c r="I13" s="282">
        <f>'[4]прил №8'!J14</f>
        <v>0</v>
      </c>
      <c r="J13" s="280">
        <f>'[4]прил №8'!K14</f>
        <v>0</v>
      </c>
      <c r="K13" s="281">
        <f>'[4]прил №8'!L14</f>
        <v>0</v>
      </c>
    </row>
    <row r="14" spans="1:11" ht="17.25" thickBot="1" x14ac:dyDescent="0.35">
      <c r="A14" s="171"/>
      <c r="B14" s="283" t="s">
        <v>92</v>
      </c>
      <c r="C14" s="284">
        <f>'[4]прил №8'!D15</f>
        <v>0</v>
      </c>
      <c r="D14" s="285">
        <f>'[4]прил №8'!E15</f>
        <v>0</v>
      </c>
      <c r="E14" s="286">
        <f>'[4]прил №8'!F15</f>
        <v>0</v>
      </c>
      <c r="F14" s="284">
        <f>'[4]прил №8'!G15</f>
        <v>0</v>
      </c>
      <c r="G14" s="285">
        <f>'[4]прил №8'!H15</f>
        <v>0</v>
      </c>
      <c r="H14" s="286">
        <f>'[4]прил №8'!I15</f>
        <v>0</v>
      </c>
      <c r="I14" s="287">
        <f>'[4]прил №8'!J15</f>
        <v>0</v>
      </c>
      <c r="J14" s="285">
        <f>'[4]прил №8'!K15</f>
        <v>0</v>
      </c>
      <c r="K14" s="286">
        <f>'[4]прил №8'!L15</f>
        <v>0</v>
      </c>
    </row>
    <row r="15" spans="1:11" x14ac:dyDescent="0.3">
      <c r="A15" s="167" t="s">
        <v>33</v>
      </c>
      <c r="B15" s="273" t="s">
        <v>93</v>
      </c>
      <c r="C15" s="274">
        <f>'[4]прил №8'!D16</f>
        <v>0</v>
      </c>
      <c r="D15" s="275">
        <f>'[4]прил №8'!E16</f>
        <v>4</v>
      </c>
      <c r="E15" s="276">
        <f>'[4]прил №8'!F16</f>
        <v>0</v>
      </c>
      <c r="F15" s="274">
        <f>'[4]прил №8'!G16</f>
        <v>0</v>
      </c>
      <c r="G15" s="275">
        <f>'[4]прил №8'!H16</f>
        <v>4315</v>
      </c>
      <c r="H15" s="276">
        <f>'[4]прил №8'!I16</f>
        <v>0</v>
      </c>
      <c r="I15" s="277">
        <f>'[4]прил №8'!J16</f>
        <v>0</v>
      </c>
      <c r="J15" s="275">
        <f>'[4]прил №8'!K16</f>
        <v>9423.6389999999992</v>
      </c>
      <c r="K15" s="276">
        <f>'[4]прил №8'!L16</f>
        <v>0</v>
      </c>
    </row>
    <row r="16" spans="1:11" x14ac:dyDescent="0.3">
      <c r="A16" s="169"/>
      <c r="B16" s="278" t="s">
        <v>87</v>
      </c>
      <c r="C16" s="279">
        <f>'[4]прил №8'!D17</f>
        <v>0</v>
      </c>
      <c r="D16" s="280">
        <f>'[4]прил №8'!E17</f>
        <v>0</v>
      </c>
      <c r="E16" s="281">
        <f>'[4]прил №8'!F17</f>
        <v>0</v>
      </c>
      <c r="F16" s="279">
        <f>'[4]прил №8'!G17</f>
        <v>0</v>
      </c>
      <c r="G16" s="280">
        <f>'[4]прил №8'!H17</f>
        <v>0</v>
      </c>
      <c r="H16" s="281">
        <f>'[4]прил №8'!I17</f>
        <v>0</v>
      </c>
      <c r="I16" s="282">
        <f>'[4]прил №8'!J17</f>
        <v>0</v>
      </c>
      <c r="J16" s="280">
        <f>'[4]прил №8'!K17</f>
        <v>0</v>
      </c>
      <c r="K16" s="281">
        <f>'[4]прил №8'!L17</f>
        <v>0</v>
      </c>
    </row>
    <row r="17" spans="1:11" ht="17.25" thickBot="1" x14ac:dyDescent="0.35">
      <c r="A17" s="171"/>
      <c r="B17" s="283" t="s">
        <v>92</v>
      </c>
      <c r="C17" s="284">
        <f>'[4]прил №8'!D18</f>
        <v>0</v>
      </c>
      <c r="D17" s="285">
        <f>'[4]прил №8'!E18</f>
        <v>0</v>
      </c>
      <c r="E17" s="286">
        <f>'[4]прил №8'!F18</f>
        <v>0</v>
      </c>
      <c r="F17" s="284">
        <f>'[4]прил №8'!G18</f>
        <v>0</v>
      </c>
      <c r="G17" s="285">
        <f>'[4]прил №8'!H18</f>
        <v>0</v>
      </c>
      <c r="H17" s="286">
        <f>'[4]прил №8'!I18</f>
        <v>0</v>
      </c>
      <c r="I17" s="287">
        <f>'[4]прил №8'!J18</f>
        <v>0</v>
      </c>
      <c r="J17" s="285">
        <f>'[4]прил №8'!K18</f>
        <v>0</v>
      </c>
      <c r="K17" s="286">
        <f>'[4]прил №8'!L18</f>
        <v>0</v>
      </c>
    </row>
    <row r="18" spans="1:11" x14ac:dyDescent="0.3">
      <c r="A18" s="167" t="s">
        <v>34</v>
      </c>
      <c r="B18" s="273" t="s">
        <v>94</v>
      </c>
      <c r="C18" s="274">
        <f>'[4]прил №8'!D19</f>
        <v>0</v>
      </c>
      <c r="D18" s="275">
        <f>'[4]прил №8'!E19</f>
        <v>0</v>
      </c>
      <c r="E18" s="276">
        <f>'[4]прил №8'!F19</f>
        <v>0</v>
      </c>
      <c r="F18" s="274">
        <f>'[4]прил №8'!G19</f>
        <v>0</v>
      </c>
      <c r="G18" s="275">
        <f>'[4]прил №8'!H19</f>
        <v>0</v>
      </c>
      <c r="H18" s="276">
        <f>'[4]прил №8'!I19</f>
        <v>0</v>
      </c>
      <c r="I18" s="277">
        <f>'[4]прил №8'!J19</f>
        <v>0</v>
      </c>
      <c r="J18" s="275">
        <f>'[4]прил №8'!K19</f>
        <v>0</v>
      </c>
      <c r="K18" s="276">
        <f>'[4]прил №8'!L19</f>
        <v>0</v>
      </c>
    </row>
    <row r="19" spans="1:11" x14ac:dyDescent="0.3">
      <c r="A19" s="169"/>
      <c r="B19" s="278" t="s">
        <v>87</v>
      </c>
      <c r="C19" s="279">
        <f>'[4]прил №8'!D20</f>
        <v>0</v>
      </c>
      <c r="D19" s="280">
        <f>'[4]прил №8'!E20</f>
        <v>0</v>
      </c>
      <c r="E19" s="281">
        <f>'[4]прил №8'!F20</f>
        <v>0</v>
      </c>
      <c r="F19" s="279">
        <f>'[4]прил №8'!G20</f>
        <v>0</v>
      </c>
      <c r="G19" s="280">
        <f>'[4]прил №8'!H20</f>
        <v>0</v>
      </c>
      <c r="H19" s="281">
        <f>'[4]прил №8'!I20</f>
        <v>0</v>
      </c>
      <c r="I19" s="282">
        <f>'[4]прил №8'!J20</f>
        <v>0</v>
      </c>
      <c r="J19" s="280">
        <f>'[4]прил №8'!K20</f>
        <v>0</v>
      </c>
      <c r="K19" s="281">
        <f>'[4]прил №8'!L20</f>
        <v>0</v>
      </c>
    </row>
    <row r="20" spans="1:11" ht="17.25" thickBot="1" x14ac:dyDescent="0.35">
      <c r="A20" s="171"/>
      <c r="B20" s="283" t="s">
        <v>92</v>
      </c>
      <c r="C20" s="284">
        <f>'[4]прил №8'!D21</f>
        <v>0</v>
      </c>
      <c r="D20" s="285">
        <f>'[4]прил №8'!E21</f>
        <v>0</v>
      </c>
      <c r="E20" s="286">
        <f>'[4]прил №8'!F21</f>
        <v>0</v>
      </c>
      <c r="F20" s="284">
        <f>'[4]прил №8'!G21</f>
        <v>0</v>
      </c>
      <c r="G20" s="285">
        <f>'[4]прил №8'!H21</f>
        <v>0</v>
      </c>
      <c r="H20" s="286">
        <f>'[4]прил №8'!I21</f>
        <v>0</v>
      </c>
      <c r="I20" s="287">
        <f>'[4]прил №8'!J21</f>
        <v>0</v>
      </c>
      <c r="J20" s="285">
        <f>'[4]прил №8'!K21</f>
        <v>0</v>
      </c>
      <c r="K20" s="286">
        <f>'[4]прил №8'!L21</f>
        <v>0</v>
      </c>
    </row>
    <row r="21" spans="1:11" ht="17.25" thickBot="1" x14ac:dyDescent="0.35">
      <c r="A21" s="288" t="s">
        <v>35</v>
      </c>
      <c r="B21" s="289" t="s">
        <v>95</v>
      </c>
      <c r="C21" s="290">
        <f>'[4]прил №8'!D22</f>
        <v>0</v>
      </c>
      <c r="D21" s="291">
        <f>'[4]прил №8'!E22</f>
        <v>0</v>
      </c>
      <c r="E21" s="292">
        <f>'[4]прил №8'!F22</f>
        <v>0</v>
      </c>
      <c r="F21" s="290">
        <f>'[4]прил №8'!G22</f>
        <v>0</v>
      </c>
      <c r="G21" s="291">
        <f>'[4]прил №8'!H22</f>
        <v>0</v>
      </c>
      <c r="H21" s="292">
        <f>'[4]прил №8'!I22</f>
        <v>0</v>
      </c>
      <c r="I21" s="293">
        <f>'[4]прил №8'!J22</f>
        <v>0</v>
      </c>
      <c r="J21" s="291">
        <f>'[4]прил №8'!K22</f>
        <v>0</v>
      </c>
      <c r="K21" s="292">
        <f>'[4]прил №8'!L22</f>
        <v>0</v>
      </c>
    </row>
    <row r="22" spans="1:11" x14ac:dyDescent="0.3">
      <c r="A22" s="294"/>
      <c r="B22" s="295"/>
      <c r="C22" s="296"/>
      <c r="D22" s="296"/>
      <c r="E22" s="296"/>
      <c r="F22" s="297"/>
      <c r="G22" s="297"/>
      <c r="H22" s="297"/>
      <c r="I22" s="296"/>
      <c r="J22" s="296"/>
      <c r="K22" s="296"/>
    </row>
    <row r="23" spans="1:11" x14ac:dyDescent="0.3">
      <c r="A23" s="63" t="s">
        <v>96</v>
      </c>
    </row>
    <row r="24" spans="1:11" x14ac:dyDescent="0.3">
      <c r="A24" s="298" t="s">
        <v>97</v>
      </c>
      <c r="B24" s="298"/>
      <c r="C24" s="298"/>
      <c r="D24" s="298"/>
      <c r="E24" s="298"/>
      <c r="F24" s="298"/>
      <c r="G24" s="298"/>
      <c r="H24" s="298"/>
      <c r="I24" s="298"/>
      <c r="J24" s="298"/>
      <c r="K24" s="298"/>
    </row>
    <row r="25" spans="1:11" ht="103.5" customHeight="1" x14ac:dyDescent="0.3">
      <c r="A25" s="298" t="s">
        <v>97</v>
      </c>
      <c r="B25" s="298"/>
      <c r="C25" s="298"/>
      <c r="D25" s="298"/>
      <c r="E25" s="298"/>
      <c r="F25" s="298"/>
      <c r="G25" s="298"/>
      <c r="H25" s="298"/>
      <c r="I25" s="298"/>
      <c r="J25" s="298"/>
      <c r="K25" s="298"/>
    </row>
  </sheetData>
  <mergeCells count="15">
    <mergeCell ref="A25:K25"/>
    <mergeCell ref="A12:A14"/>
    <mergeCell ref="A15:A17"/>
    <mergeCell ref="A18:A20"/>
    <mergeCell ref="A24:K24"/>
    <mergeCell ref="A6:A8"/>
    <mergeCell ref="A9:A11"/>
    <mergeCell ref="A4:A5"/>
    <mergeCell ref="B4:B5"/>
    <mergeCell ref="A1:K1"/>
    <mergeCell ref="A2:K2"/>
    <mergeCell ref="A3:K3"/>
    <mergeCell ref="C4:E4"/>
    <mergeCell ref="F4:H4"/>
    <mergeCell ref="I4:K4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5"/>
  <sheetViews>
    <sheetView view="pageBreakPreview" zoomScale="110" zoomScaleNormal="100" zoomScaleSheetLayoutView="110" workbookViewId="0">
      <selection activeCell="D7" sqref="D7:E7"/>
    </sheetView>
  </sheetViews>
  <sheetFormatPr defaultRowHeight="15" x14ac:dyDescent="0.25"/>
  <cols>
    <col min="2" max="2" width="5.7109375" customWidth="1"/>
    <col min="3" max="3" width="40.7109375" customWidth="1"/>
    <col min="4" max="12" width="8.7109375" customWidth="1"/>
  </cols>
  <sheetData>
    <row r="2" spans="2:12" x14ac:dyDescent="0.25">
      <c r="B2" s="59" t="s">
        <v>98</v>
      </c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2:12" x14ac:dyDescent="0.25">
      <c r="B3" s="59" t="s">
        <v>99</v>
      </c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2:12" x14ac:dyDescent="0.25">
      <c r="B4" s="59" t="s">
        <v>104</v>
      </c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2:12" ht="30" customHeight="1" x14ac:dyDescent="0.25">
      <c r="B5" s="61" t="s">
        <v>81</v>
      </c>
      <c r="C5" s="61"/>
      <c r="D5" s="60" t="s">
        <v>82</v>
      </c>
      <c r="E5" s="60"/>
      <c r="F5" s="60"/>
      <c r="G5" s="60" t="s">
        <v>84</v>
      </c>
      <c r="H5" s="60"/>
      <c r="I5" s="60"/>
      <c r="J5" s="60" t="s">
        <v>85</v>
      </c>
      <c r="K5" s="60"/>
      <c r="L5" s="60"/>
    </row>
    <row r="6" spans="2:12" ht="30" customHeight="1" x14ac:dyDescent="0.25">
      <c r="B6" s="61"/>
      <c r="C6" s="61"/>
      <c r="D6" s="4" t="s">
        <v>76</v>
      </c>
      <c r="E6" s="4" t="s">
        <v>77</v>
      </c>
      <c r="F6" s="2" t="s">
        <v>83</v>
      </c>
      <c r="G6" s="4" t="s">
        <v>76</v>
      </c>
      <c r="H6" s="4" t="s">
        <v>77</v>
      </c>
      <c r="I6" s="2" t="s">
        <v>83</v>
      </c>
      <c r="J6" s="4" t="s">
        <v>76</v>
      </c>
      <c r="K6" s="4" t="s">
        <v>77</v>
      </c>
      <c r="L6" s="2" t="s">
        <v>83</v>
      </c>
    </row>
    <row r="7" spans="2:12" x14ac:dyDescent="0.25">
      <c r="B7" s="58" t="s">
        <v>30</v>
      </c>
      <c r="C7" t="s">
        <v>86</v>
      </c>
      <c r="D7">
        <v>821</v>
      </c>
      <c r="E7">
        <v>25</v>
      </c>
      <c r="F7">
        <v>0</v>
      </c>
      <c r="G7">
        <v>4275.1899999999996</v>
      </c>
      <c r="H7">
        <v>344.7</v>
      </c>
      <c r="I7">
        <v>0</v>
      </c>
      <c r="J7">
        <v>448.49900000000002</v>
      </c>
      <c r="K7">
        <v>11.651999999999999</v>
      </c>
      <c r="L7">
        <v>0</v>
      </c>
    </row>
    <row r="8" spans="2:12" x14ac:dyDescent="0.25">
      <c r="B8" s="58"/>
      <c r="C8" t="s">
        <v>87</v>
      </c>
    </row>
    <row r="9" spans="2:12" x14ac:dyDescent="0.25">
      <c r="B9" s="58"/>
      <c r="C9" t="s">
        <v>88</v>
      </c>
      <c r="D9">
        <v>768</v>
      </c>
      <c r="E9">
        <v>25</v>
      </c>
      <c r="F9">
        <v>0</v>
      </c>
      <c r="G9">
        <v>3913.2</v>
      </c>
      <c r="H9">
        <v>344.7</v>
      </c>
      <c r="I9">
        <v>0</v>
      </c>
      <c r="J9">
        <v>358</v>
      </c>
      <c r="K9">
        <v>11.651999999999999</v>
      </c>
      <c r="L9">
        <v>0</v>
      </c>
    </row>
    <row r="10" spans="2:12" x14ac:dyDescent="0.25">
      <c r="B10" s="58" t="s">
        <v>31</v>
      </c>
      <c r="C10" t="s">
        <v>89</v>
      </c>
      <c r="D10">
        <v>12</v>
      </c>
      <c r="E10">
        <v>19</v>
      </c>
      <c r="F10">
        <v>0</v>
      </c>
      <c r="G10">
        <v>666.1</v>
      </c>
      <c r="H10">
        <v>1234.8</v>
      </c>
      <c r="I10">
        <v>0</v>
      </c>
      <c r="J10">
        <v>151.31700000000001</v>
      </c>
      <c r="K10">
        <v>306.09399999999999</v>
      </c>
      <c r="L10">
        <v>0</v>
      </c>
    </row>
    <row r="11" spans="2:12" x14ac:dyDescent="0.25">
      <c r="B11" s="58"/>
      <c r="C11" t="s">
        <v>87</v>
      </c>
    </row>
    <row r="12" spans="2:12" x14ac:dyDescent="0.25">
      <c r="B12" s="58"/>
      <c r="C12" t="s">
        <v>90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</row>
    <row r="13" spans="2:12" x14ac:dyDescent="0.25">
      <c r="B13" s="58" t="s">
        <v>32</v>
      </c>
      <c r="C13" t="s">
        <v>91</v>
      </c>
      <c r="D13">
        <v>1</v>
      </c>
      <c r="E13">
        <v>20</v>
      </c>
      <c r="F13">
        <v>0</v>
      </c>
      <c r="G13">
        <v>155</v>
      </c>
      <c r="H13">
        <v>5618</v>
      </c>
      <c r="I13">
        <v>0</v>
      </c>
      <c r="J13">
        <v>2.056</v>
      </c>
      <c r="K13">
        <v>75.346000000000004</v>
      </c>
      <c r="L13">
        <v>0</v>
      </c>
    </row>
    <row r="14" spans="2:12" x14ac:dyDescent="0.25">
      <c r="B14" s="58"/>
      <c r="C14" t="s">
        <v>87</v>
      </c>
    </row>
    <row r="15" spans="2:12" x14ac:dyDescent="0.25">
      <c r="B15" s="58"/>
      <c r="C15" t="s">
        <v>92</v>
      </c>
      <c r="F15">
        <v>0</v>
      </c>
      <c r="I15">
        <v>0</v>
      </c>
      <c r="L15">
        <v>0</v>
      </c>
    </row>
    <row r="16" spans="2:12" x14ac:dyDescent="0.25">
      <c r="B16" s="58" t="s">
        <v>33</v>
      </c>
      <c r="C16" t="s">
        <v>93</v>
      </c>
      <c r="D16">
        <v>0</v>
      </c>
      <c r="E16">
        <v>4</v>
      </c>
      <c r="F16">
        <v>0</v>
      </c>
      <c r="G16">
        <v>0</v>
      </c>
      <c r="H16">
        <v>10500</v>
      </c>
      <c r="I16">
        <v>0</v>
      </c>
      <c r="J16">
        <v>0</v>
      </c>
      <c r="K16">
        <v>127.545</v>
      </c>
      <c r="L16">
        <v>0</v>
      </c>
    </row>
    <row r="17" spans="2:12" x14ac:dyDescent="0.25">
      <c r="B17" s="58"/>
      <c r="C17" t="s">
        <v>87</v>
      </c>
    </row>
    <row r="18" spans="2:12" x14ac:dyDescent="0.25">
      <c r="B18" s="58"/>
      <c r="C18" t="s">
        <v>92</v>
      </c>
      <c r="D18">
        <v>0</v>
      </c>
      <c r="F18">
        <v>0</v>
      </c>
      <c r="I18">
        <v>0</v>
      </c>
      <c r="L18">
        <v>0</v>
      </c>
    </row>
    <row r="19" spans="2:12" x14ac:dyDescent="0.25">
      <c r="B19" s="58" t="s">
        <v>34</v>
      </c>
      <c r="C19" t="s">
        <v>94</v>
      </c>
      <c r="D19">
        <v>0</v>
      </c>
      <c r="F19">
        <v>0</v>
      </c>
      <c r="I19">
        <v>0</v>
      </c>
      <c r="L19">
        <v>0</v>
      </c>
    </row>
    <row r="20" spans="2:12" x14ac:dyDescent="0.25">
      <c r="B20" s="58"/>
      <c r="C20" t="s">
        <v>87</v>
      </c>
    </row>
    <row r="21" spans="2:12" x14ac:dyDescent="0.25">
      <c r="B21" s="58"/>
      <c r="C21" t="s">
        <v>92</v>
      </c>
      <c r="D21">
        <v>0</v>
      </c>
      <c r="F21">
        <v>0</v>
      </c>
      <c r="I21">
        <v>0</v>
      </c>
      <c r="L21">
        <v>0</v>
      </c>
    </row>
    <row r="22" spans="2:12" x14ac:dyDescent="0.25">
      <c r="B22" s="3" t="s">
        <v>35</v>
      </c>
      <c r="C22" t="s">
        <v>95</v>
      </c>
      <c r="D22">
        <v>0</v>
      </c>
      <c r="F22">
        <v>0</v>
      </c>
      <c r="I22">
        <v>0</v>
      </c>
      <c r="L22">
        <v>0</v>
      </c>
    </row>
    <row r="24" spans="2:12" x14ac:dyDescent="0.25">
      <c r="B24" t="s">
        <v>96</v>
      </c>
    </row>
    <row r="25" spans="2:12" ht="93" customHeight="1" x14ac:dyDescent="0.25">
      <c r="B25" s="57" t="s">
        <v>97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</row>
  </sheetData>
  <mergeCells count="13">
    <mergeCell ref="B13:B15"/>
    <mergeCell ref="B16:B18"/>
    <mergeCell ref="B19:B21"/>
    <mergeCell ref="B25:L25"/>
    <mergeCell ref="B2:L2"/>
    <mergeCell ref="B3:L3"/>
    <mergeCell ref="B4:L4"/>
    <mergeCell ref="D5:F5"/>
    <mergeCell ref="G5:I5"/>
    <mergeCell ref="J5:L5"/>
    <mergeCell ref="B5:C6"/>
    <mergeCell ref="B7:B9"/>
    <mergeCell ref="B10:B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5"/>
  <sheetViews>
    <sheetView view="pageBreakPreview" zoomScaleNormal="100" zoomScaleSheetLayoutView="100" workbookViewId="0">
      <selection activeCell="X25" sqref="X25"/>
    </sheetView>
  </sheetViews>
  <sheetFormatPr defaultRowHeight="15" x14ac:dyDescent="0.25"/>
  <cols>
    <col min="2" max="2" width="5.7109375" customWidth="1"/>
    <col min="3" max="3" width="40.7109375" customWidth="1"/>
  </cols>
  <sheetData>
    <row r="2" spans="2:9" x14ac:dyDescent="0.25">
      <c r="B2" s="59" t="s">
        <v>98</v>
      </c>
      <c r="C2" s="59"/>
      <c r="D2" s="59"/>
      <c r="E2" s="59"/>
      <c r="F2" s="59"/>
      <c r="G2" s="59"/>
      <c r="H2" s="59"/>
      <c r="I2" s="59"/>
    </row>
    <row r="3" spans="2:9" x14ac:dyDescent="0.25">
      <c r="B3" s="59" t="s">
        <v>102</v>
      </c>
      <c r="C3" s="59"/>
      <c r="D3" s="59"/>
      <c r="E3" s="59"/>
      <c r="F3" s="59"/>
      <c r="G3" s="59"/>
      <c r="H3" s="59"/>
      <c r="I3" s="59"/>
    </row>
    <row r="4" spans="2:9" x14ac:dyDescent="0.25">
      <c r="B4" s="59" t="s">
        <v>103</v>
      </c>
      <c r="C4" s="59"/>
      <c r="D4" s="59"/>
      <c r="E4" s="59"/>
      <c r="F4" s="59"/>
      <c r="G4" s="59"/>
      <c r="H4" s="59"/>
      <c r="I4" s="59"/>
    </row>
    <row r="5" spans="2:9" ht="29.25" customHeight="1" x14ac:dyDescent="0.25">
      <c r="B5" s="61" t="s">
        <v>81</v>
      </c>
      <c r="C5" s="61"/>
      <c r="D5" s="60" t="s">
        <v>100</v>
      </c>
      <c r="E5" s="60"/>
      <c r="F5" s="60"/>
      <c r="G5" s="60" t="s">
        <v>84</v>
      </c>
      <c r="H5" s="60"/>
      <c r="I5" s="60"/>
    </row>
    <row r="6" spans="2:9" ht="30" x14ac:dyDescent="0.25">
      <c r="D6" s="4" t="s">
        <v>76</v>
      </c>
      <c r="E6" s="4" t="s">
        <v>77</v>
      </c>
      <c r="F6" s="2" t="s">
        <v>83</v>
      </c>
      <c r="G6" s="4" t="s">
        <v>76</v>
      </c>
      <c r="H6" s="4" t="s">
        <v>77</v>
      </c>
      <c r="I6" s="2" t="s">
        <v>83</v>
      </c>
    </row>
    <row r="7" spans="2:9" x14ac:dyDescent="0.25">
      <c r="B7" s="58" t="s">
        <v>30</v>
      </c>
      <c r="C7" t="s">
        <v>86</v>
      </c>
      <c r="D7" s="5">
        <v>821</v>
      </c>
      <c r="E7" s="5">
        <v>25</v>
      </c>
      <c r="F7" s="5">
        <v>0</v>
      </c>
      <c r="G7" s="5">
        <v>4275.1899999999996</v>
      </c>
      <c r="H7" s="5">
        <v>344.7</v>
      </c>
      <c r="I7" s="5">
        <v>0</v>
      </c>
    </row>
    <row r="8" spans="2:9" x14ac:dyDescent="0.25">
      <c r="B8" s="58"/>
      <c r="C8" t="s">
        <v>87</v>
      </c>
      <c r="D8" s="5"/>
      <c r="E8" s="5"/>
      <c r="F8" s="5"/>
      <c r="G8" s="5"/>
      <c r="H8" s="5"/>
      <c r="I8" s="5"/>
    </row>
    <row r="9" spans="2:9" x14ac:dyDescent="0.25">
      <c r="B9" s="58"/>
      <c r="C9" t="s">
        <v>88</v>
      </c>
      <c r="D9" s="5">
        <v>768</v>
      </c>
      <c r="E9" s="5">
        <v>25</v>
      </c>
      <c r="F9" s="5">
        <v>0</v>
      </c>
      <c r="G9" s="5">
        <v>3913.2</v>
      </c>
      <c r="H9" s="5">
        <v>344.7</v>
      </c>
      <c r="I9" s="5">
        <v>0</v>
      </c>
    </row>
    <row r="10" spans="2:9" x14ac:dyDescent="0.25">
      <c r="B10" s="58" t="s">
        <v>31</v>
      </c>
      <c r="C10" t="s">
        <v>89</v>
      </c>
      <c r="D10" s="5">
        <v>12</v>
      </c>
      <c r="E10" s="5">
        <v>19</v>
      </c>
      <c r="F10" s="5">
        <v>0</v>
      </c>
      <c r="G10" s="5">
        <v>666.1</v>
      </c>
      <c r="H10" s="5">
        <v>1234.8</v>
      </c>
      <c r="I10" s="5">
        <v>0</v>
      </c>
    </row>
    <row r="11" spans="2:9" x14ac:dyDescent="0.25">
      <c r="B11" s="58"/>
      <c r="C11" t="s">
        <v>87</v>
      </c>
      <c r="D11" s="5"/>
      <c r="E11" s="5"/>
      <c r="F11" s="5"/>
      <c r="G11" s="5"/>
      <c r="H11" s="5"/>
      <c r="I11" s="5"/>
    </row>
    <row r="12" spans="2:9" x14ac:dyDescent="0.25">
      <c r="B12" s="58"/>
      <c r="C12" t="s">
        <v>90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</row>
    <row r="13" spans="2:9" x14ac:dyDescent="0.25">
      <c r="B13" s="58" t="s">
        <v>32</v>
      </c>
      <c r="C13" t="s">
        <v>91</v>
      </c>
      <c r="D13" s="5">
        <v>1</v>
      </c>
      <c r="E13" s="5">
        <v>20</v>
      </c>
      <c r="F13" s="5">
        <v>0</v>
      </c>
      <c r="G13" s="5">
        <v>155</v>
      </c>
      <c r="H13" s="5">
        <v>5618</v>
      </c>
      <c r="I13" s="5">
        <v>0</v>
      </c>
    </row>
    <row r="14" spans="2:9" x14ac:dyDescent="0.25">
      <c r="B14" s="58"/>
      <c r="C14" t="s">
        <v>87</v>
      </c>
      <c r="D14" s="5"/>
      <c r="E14" s="5"/>
      <c r="F14" s="5"/>
      <c r="G14" s="5"/>
      <c r="H14" s="5"/>
      <c r="I14" s="5"/>
    </row>
    <row r="15" spans="2:9" x14ac:dyDescent="0.25">
      <c r="B15" s="58"/>
      <c r="C15" t="s">
        <v>92</v>
      </c>
      <c r="D15" s="5"/>
      <c r="E15" s="5"/>
      <c r="F15" s="5"/>
      <c r="G15" s="5"/>
      <c r="H15" s="5"/>
      <c r="I15" s="5"/>
    </row>
    <row r="16" spans="2:9" x14ac:dyDescent="0.25">
      <c r="B16" s="58" t="s">
        <v>33</v>
      </c>
      <c r="C16" t="s">
        <v>93</v>
      </c>
      <c r="D16" s="5">
        <v>0</v>
      </c>
      <c r="E16" s="5">
        <v>56</v>
      </c>
      <c r="F16" s="5">
        <v>0</v>
      </c>
      <c r="G16" s="5">
        <v>0</v>
      </c>
      <c r="H16" s="5">
        <v>8.01</v>
      </c>
      <c r="I16" s="5">
        <v>0</v>
      </c>
    </row>
    <row r="17" spans="2:9" x14ac:dyDescent="0.25">
      <c r="B17" s="58"/>
      <c r="C17" t="s">
        <v>87</v>
      </c>
      <c r="D17" s="5"/>
      <c r="E17" s="5"/>
      <c r="F17" s="5"/>
      <c r="G17" s="5"/>
      <c r="H17" s="5"/>
      <c r="I17" s="5"/>
    </row>
    <row r="18" spans="2:9" x14ac:dyDescent="0.25">
      <c r="B18" s="58"/>
      <c r="C18" t="s">
        <v>92</v>
      </c>
      <c r="D18" s="5">
        <v>0</v>
      </c>
      <c r="E18" s="5"/>
      <c r="F18" s="5">
        <v>0</v>
      </c>
      <c r="G18" s="5"/>
      <c r="H18" s="5"/>
      <c r="I18" s="5">
        <v>0</v>
      </c>
    </row>
    <row r="19" spans="2:9" x14ac:dyDescent="0.25">
      <c r="B19" s="58" t="s">
        <v>34</v>
      </c>
      <c r="C19" t="s">
        <v>94</v>
      </c>
      <c r="D19" s="5">
        <v>0</v>
      </c>
      <c r="E19" s="5"/>
      <c r="F19" s="5">
        <v>0</v>
      </c>
      <c r="G19" s="5"/>
      <c r="H19" s="5"/>
      <c r="I19" s="5">
        <v>0</v>
      </c>
    </row>
    <row r="20" spans="2:9" x14ac:dyDescent="0.25">
      <c r="B20" s="58"/>
      <c r="C20" t="s">
        <v>87</v>
      </c>
      <c r="D20" s="5"/>
      <c r="E20" s="5"/>
      <c r="F20" s="5"/>
      <c r="G20" s="5"/>
      <c r="H20" s="5"/>
      <c r="I20" s="5"/>
    </row>
    <row r="21" spans="2:9" x14ac:dyDescent="0.25">
      <c r="B21" s="58"/>
      <c r="C21" t="s">
        <v>92</v>
      </c>
      <c r="D21" s="5">
        <v>0</v>
      </c>
      <c r="E21" s="5"/>
      <c r="F21" s="5">
        <v>0</v>
      </c>
      <c r="G21" s="5"/>
      <c r="H21" s="5"/>
      <c r="I21" s="5">
        <v>0</v>
      </c>
    </row>
    <row r="22" spans="2:9" x14ac:dyDescent="0.25">
      <c r="B22" s="3" t="s">
        <v>35</v>
      </c>
      <c r="C22" t="s">
        <v>95</v>
      </c>
      <c r="D22" s="5">
        <v>0</v>
      </c>
      <c r="E22" s="5"/>
      <c r="F22" s="5">
        <v>0</v>
      </c>
      <c r="G22" s="5"/>
      <c r="H22" s="5"/>
      <c r="I22" s="5">
        <v>0</v>
      </c>
    </row>
    <row r="23" spans="2:9" x14ac:dyDescent="0.25">
      <c r="D23" s="5"/>
      <c r="E23" s="5"/>
      <c r="F23" s="5"/>
      <c r="G23" s="5"/>
      <c r="H23" s="5"/>
      <c r="I23" s="5"/>
    </row>
    <row r="24" spans="2:9" ht="28.5" customHeight="1" x14ac:dyDescent="0.25">
      <c r="B24" s="62" t="s">
        <v>96</v>
      </c>
      <c r="C24" s="62"/>
      <c r="D24" s="62"/>
      <c r="E24" s="62"/>
      <c r="F24" s="62"/>
      <c r="G24" s="62"/>
      <c r="H24" s="62"/>
      <c r="I24" s="62"/>
    </row>
    <row r="25" spans="2:9" ht="123" customHeight="1" x14ac:dyDescent="0.25">
      <c r="B25" s="62" t="s">
        <v>101</v>
      </c>
      <c r="C25" s="62"/>
      <c r="D25" s="62"/>
      <c r="E25" s="62"/>
      <c r="F25" s="62"/>
      <c r="G25" s="62"/>
      <c r="H25" s="62"/>
      <c r="I25" s="62"/>
    </row>
  </sheetData>
  <mergeCells count="13">
    <mergeCell ref="B19:B21"/>
    <mergeCell ref="B24:I24"/>
    <mergeCell ref="B25:I25"/>
    <mergeCell ref="B5:C5"/>
    <mergeCell ref="B2:I2"/>
    <mergeCell ref="B3:I3"/>
    <mergeCell ref="B4:I4"/>
    <mergeCell ref="D5:F5"/>
    <mergeCell ref="G5:I5"/>
    <mergeCell ref="B7:B9"/>
    <mergeCell ref="B10:B12"/>
    <mergeCell ref="B13:B15"/>
    <mergeCell ref="B16:B18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view="pageBreakPreview" zoomScale="110" zoomScaleNormal="100" zoomScaleSheetLayoutView="110" workbookViewId="0">
      <selection activeCell="A23" sqref="A23:H23"/>
    </sheetView>
  </sheetViews>
  <sheetFormatPr defaultRowHeight="16.5" x14ac:dyDescent="0.3"/>
  <cols>
    <col min="1" max="1" width="7.28515625" style="63" bestFit="1" customWidth="1"/>
    <col min="2" max="2" width="33.28515625" style="63" bestFit="1" customWidth="1"/>
    <col min="3" max="4" width="9.140625" style="63"/>
    <col min="5" max="5" width="8.7109375" style="63" bestFit="1" customWidth="1"/>
    <col min="6" max="7" width="9.28515625" style="63" bestFit="1" customWidth="1"/>
    <col min="8" max="8" width="9.42578125" style="63" bestFit="1" customWidth="1"/>
    <col min="9" max="9" width="3.28515625" style="63" customWidth="1"/>
    <col min="10" max="16384" width="9.140625" style="63"/>
  </cols>
  <sheetData>
    <row r="1" spans="1:8" x14ac:dyDescent="0.3">
      <c r="A1" s="65" t="s">
        <v>98</v>
      </c>
      <c r="B1" s="65"/>
      <c r="C1" s="65"/>
      <c r="D1" s="65"/>
      <c r="E1" s="65"/>
      <c r="F1" s="65"/>
      <c r="G1" s="65"/>
      <c r="H1" s="65"/>
    </row>
    <row r="2" spans="1:8" ht="37.5" customHeight="1" x14ac:dyDescent="0.3">
      <c r="A2" s="207" t="s">
        <v>162</v>
      </c>
      <c r="B2" s="208"/>
      <c r="C2" s="208"/>
      <c r="D2" s="208"/>
      <c r="E2" s="208"/>
      <c r="F2" s="208"/>
      <c r="G2" s="208"/>
      <c r="H2" s="208"/>
    </row>
    <row r="3" spans="1:8" ht="17.25" thickBot="1" x14ac:dyDescent="0.35">
      <c r="A3" s="208" t="s">
        <v>147</v>
      </c>
      <c r="B3" s="208"/>
      <c r="C3" s="208"/>
      <c r="D3" s="208"/>
      <c r="E3" s="208"/>
      <c r="F3" s="208"/>
      <c r="G3" s="208"/>
      <c r="H3" s="208"/>
    </row>
    <row r="4" spans="1:8" ht="38.25" customHeight="1" x14ac:dyDescent="0.3">
      <c r="A4" s="87" t="s">
        <v>126</v>
      </c>
      <c r="B4" s="265" t="s">
        <v>81</v>
      </c>
      <c r="C4" s="66" t="s">
        <v>139</v>
      </c>
      <c r="D4" s="267"/>
      <c r="E4" s="67"/>
      <c r="F4" s="69" t="s">
        <v>140</v>
      </c>
      <c r="G4" s="267"/>
      <c r="H4" s="67"/>
    </row>
    <row r="5" spans="1:8" ht="32.25" customHeight="1" thickBot="1" x14ac:dyDescent="0.35">
      <c r="A5" s="97"/>
      <c r="B5" s="268"/>
      <c r="C5" s="269" t="s">
        <v>76</v>
      </c>
      <c r="D5" s="270" t="s">
        <v>77</v>
      </c>
      <c r="E5" s="271" t="s">
        <v>141</v>
      </c>
      <c r="F5" s="272" t="s">
        <v>76</v>
      </c>
      <c r="G5" s="270" t="s">
        <v>77</v>
      </c>
      <c r="H5" s="271" t="s">
        <v>142</v>
      </c>
    </row>
    <row r="6" spans="1:8" x14ac:dyDescent="0.3">
      <c r="A6" s="299" t="s">
        <v>30</v>
      </c>
      <c r="B6" s="300" t="s">
        <v>86</v>
      </c>
      <c r="C6" s="301">
        <f>'[4]прилож №9'!D7</f>
        <v>759</v>
      </c>
      <c r="D6" s="302">
        <f>'[4]прилож №9'!E7</f>
        <v>15</v>
      </c>
      <c r="E6" s="303">
        <f>'[4]прилож №9'!F7</f>
        <v>0</v>
      </c>
      <c r="F6" s="301">
        <f>'[4]прилож №9'!G7</f>
        <v>4227</v>
      </c>
      <c r="G6" s="302">
        <f>'[4]прилож №9'!H7</f>
        <v>168</v>
      </c>
      <c r="H6" s="303">
        <f>'[4]прилож №9'!I7</f>
        <v>0</v>
      </c>
    </row>
    <row r="7" spans="1:8" x14ac:dyDescent="0.3">
      <c r="A7" s="304"/>
      <c r="B7" s="191" t="s">
        <v>87</v>
      </c>
      <c r="C7" s="305">
        <f>'[4]прилож №9'!D8</f>
        <v>0</v>
      </c>
      <c r="D7" s="306">
        <f>'[4]прилож №9'!E8</f>
        <v>0</v>
      </c>
      <c r="E7" s="307">
        <f>'[4]прилож №9'!F8</f>
        <v>0</v>
      </c>
      <c r="F7" s="305">
        <f>'[4]прилож №9'!G8</f>
        <v>0</v>
      </c>
      <c r="G7" s="306">
        <f>'[4]прилож №9'!H8</f>
        <v>0</v>
      </c>
      <c r="H7" s="307">
        <f>'[4]прилож №9'!I8</f>
        <v>0</v>
      </c>
    </row>
    <row r="8" spans="1:8" ht="17.25" thickBot="1" x14ac:dyDescent="0.35">
      <c r="A8" s="308"/>
      <c r="B8" s="309" t="s">
        <v>88</v>
      </c>
      <c r="C8" s="310">
        <f>'[4]прилож №9'!D9</f>
        <v>758</v>
      </c>
      <c r="D8" s="311">
        <f>'[4]прилож №9'!E9</f>
        <v>15</v>
      </c>
      <c r="E8" s="312">
        <f>'[4]прилож №9'!F9</f>
        <v>0</v>
      </c>
      <c r="F8" s="310">
        <f>'[4]прилож №9'!G9</f>
        <v>4217</v>
      </c>
      <c r="G8" s="311">
        <f>'[4]прилож №9'!H9</f>
        <v>168</v>
      </c>
      <c r="H8" s="312">
        <f>'[4]прилож №9'!I9</f>
        <v>0</v>
      </c>
    </row>
    <row r="9" spans="1:8" x14ac:dyDescent="0.3">
      <c r="A9" s="299" t="s">
        <v>31</v>
      </c>
      <c r="B9" s="300" t="s">
        <v>89</v>
      </c>
      <c r="C9" s="301">
        <f>'[4]прилож №9'!D10</f>
        <v>31</v>
      </c>
      <c r="D9" s="302">
        <f>'[4]прилож №9'!E10</f>
        <v>46</v>
      </c>
      <c r="E9" s="303">
        <f>'[4]прилож №9'!F10</f>
        <v>0</v>
      </c>
      <c r="F9" s="301">
        <f>'[4]прилож №9'!G10</f>
        <v>1536</v>
      </c>
      <c r="G9" s="302">
        <f>'[4]прилож №9'!H10</f>
        <v>2444</v>
      </c>
      <c r="H9" s="303">
        <f>'[4]прилож №9'!I10</f>
        <v>0</v>
      </c>
    </row>
    <row r="10" spans="1:8" x14ac:dyDescent="0.3">
      <c r="A10" s="304"/>
      <c r="B10" s="191" t="s">
        <v>87</v>
      </c>
      <c r="C10" s="305">
        <f>'[4]прилож №9'!D11</f>
        <v>0</v>
      </c>
      <c r="D10" s="306">
        <f>'[4]прилож №9'!E11</f>
        <v>0</v>
      </c>
      <c r="E10" s="307">
        <f>'[4]прилож №9'!F11</f>
        <v>0</v>
      </c>
      <c r="F10" s="305">
        <f>'[4]прилож №9'!G11</f>
        <v>0</v>
      </c>
      <c r="G10" s="306">
        <f>'[4]прилож №9'!H11</f>
        <v>0</v>
      </c>
      <c r="H10" s="307">
        <f>'[4]прилож №9'!I11</f>
        <v>0</v>
      </c>
    </row>
    <row r="11" spans="1:8" ht="17.25" thickBot="1" x14ac:dyDescent="0.35">
      <c r="A11" s="313"/>
      <c r="B11" s="314" t="s">
        <v>90</v>
      </c>
      <c r="C11" s="310">
        <f>'[4]прилож №9'!D12</f>
        <v>0</v>
      </c>
      <c r="D11" s="311">
        <f>'[4]прилож №9'!E12</f>
        <v>0</v>
      </c>
      <c r="E11" s="312">
        <f>'[4]прилож №9'!F12</f>
        <v>0</v>
      </c>
      <c r="F11" s="310">
        <f>'[4]прилож №9'!G12</f>
        <v>0</v>
      </c>
      <c r="G11" s="311">
        <f>'[4]прилож №9'!H12</f>
        <v>0</v>
      </c>
      <c r="H11" s="312">
        <f>'[4]прилож №9'!I12</f>
        <v>0</v>
      </c>
    </row>
    <row r="12" spans="1:8" x14ac:dyDescent="0.3">
      <c r="A12" s="299" t="s">
        <v>32</v>
      </c>
      <c r="B12" s="300" t="s">
        <v>91</v>
      </c>
      <c r="C12" s="301">
        <f>'[4]прилож №9'!D13</f>
        <v>0</v>
      </c>
      <c r="D12" s="302">
        <f>'[4]прилож №9'!E13</f>
        <v>4</v>
      </c>
      <c r="E12" s="303">
        <f>'[4]прилож №9'!F13</f>
        <v>1</v>
      </c>
      <c r="F12" s="301">
        <f>'[4]прилож №9'!G13</f>
        <v>0</v>
      </c>
      <c r="G12" s="302">
        <f>'[4]прилож №9'!H13</f>
        <v>1960</v>
      </c>
      <c r="H12" s="303">
        <f>'[4]прилож №9'!I13</f>
        <v>200</v>
      </c>
    </row>
    <row r="13" spans="1:8" x14ac:dyDescent="0.3">
      <c r="A13" s="304"/>
      <c r="B13" s="191" t="s">
        <v>87</v>
      </c>
      <c r="C13" s="305">
        <f>'[4]прилож №9'!D14</f>
        <v>0</v>
      </c>
      <c r="D13" s="306">
        <f>'[4]прилож №9'!E14</f>
        <v>0</v>
      </c>
      <c r="E13" s="307">
        <f>'[4]прилож №9'!F14</f>
        <v>0</v>
      </c>
      <c r="F13" s="305">
        <f>'[4]прилож №9'!G14</f>
        <v>0</v>
      </c>
      <c r="G13" s="306">
        <f>'[4]прилож №9'!H14</f>
        <v>0</v>
      </c>
      <c r="H13" s="307">
        <f>'[4]прилож №9'!I14</f>
        <v>0</v>
      </c>
    </row>
    <row r="14" spans="1:8" ht="17.25" thickBot="1" x14ac:dyDescent="0.35">
      <c r="A14" s="313"/>
      <c r="B14" s="314" t="s">
        <v>92</v>
      </c>
      <c r="C14" s="310">
        <f>'[4]прилож №9'!D15</f>
        <v>0</v>
      </c>
      <c r="D14" s="311">
        <f>'[4]прилож №9'!E15</f>
        <v>0</v>
      </c>
      <c r="E14" s="312">
        <f>'[4]прилож №9'!F15</f>
        <v>0</v>
      </c>
      <c r="F14" s="310">
        <f>'[4]прилож №9'!G15</f>
        <v>0</v>
      </c>
      <c r="G14" s="311">
        <f>'[4]прилож №9'!H15</f>
        <v>0</v>
      </c>
      <c r="H14" s="312">
        <f>'[4]прилож №9'!I15</f>
        <v>0</v>
      </c>
    </row>
    <row r="15" spans="1:8" x14ac:dyDescent="0.3">
      <c r="A15" s="299" t="s">
        <v>33</v>
      </c>
      <c r="B15" s="300" t="s">
        <v>93</v>
      </c>
      <c r="C15" s="301">
        <f>'[4]прилож №9'!D16</f>
        <v>0</v>
      </c>
      <c r="D15" s="302">
        <f>'[4]прилож №9'!E16</f>
        <v>4</v>
      </c>
      <c r="E15" s="303">
        <f>'[4]прилож №9'!F16</f>
        <v>0</v>
      </c>
      <c r="F15" s="315">
        <f>'[4]прилож №9'!G16</f>
        <v>0</v>
      </c>
      <c r="G15" s="316">
        <f>'[4]прилож №9'!H16</f>
        <v>4558</v>
      </c>
      <c r="H15" s="317">
        <f>'[4]прилож №9'!I16</f>
        <v>0</v>
      </c>
    </row>
    <row r="16" spans="1:8" x14ac:dyDescent="0.3">
      <c r="A16" s="304"/>
      <c r="B16" s="191" t="s">
        <v>87</v>
      </c>
      <c r="C16" s="305">
        <f>'[4]прилож №9'!D17</f>
        <v>0</v>
      </c>
      <c r="D16" s="306">
        <f>'[4]прилож №9'!E17</f>
        <v>0</v>
      </c>
      <c r="E16" s="307">
        <f>'[4]прилож №9'!F17</f>
        <v>0</v>
      </c>
      <c r="F16" s="318">
        <f>'[4]прилож №9'!G17</f>
        <v>0</v>
      </c>
      <c r="G16" s="306">
        <f>'[4]прилож №9'!H17</f>
        <v>0</v>
      </c>
      <c r="H16" s="307">
        <f>'[4]прилож №9'!I17</f>
        <v>0</v>
      </c>
    </row>
    <row r="17" spans="1:8" ht="17.25" thickBot="1" x14ac:dyDescent="0.35">
      <c r="A17" s="313"/>
      <c r="B17" s="314" t="s">
        <v>92</v>
      </c>
      <c r="C17" s="319">
        <f>'[4]прилож №9'!D18</f>
        <v>0</v>
      </c>
      <c r="D17" s="320">
        <f>'[4]прилож №9'!E18</f>
        <v>0</v>
      </c>
      <c r="E17" s="321">
        <f>'[4]прилож №9'!F18</f>
        <v>0</v>
      </c>
      <c r="F17" s="322">
        <f>'[4]прилож №9'!G18</f>
        <v>0</v>
      </c>
      <c r="G17" s="320">
        <f>'[4]прилож №9'!H18</f>
        <v>0</v>
      </c>
      <c r="H17" s="321">
        <f>'[4]прилож №9'!I18</f>
        <v>0</v>
      </c>
    </row>
    <row r="18" spans="1:8" x14ac:dyDescent="0.3">
      <c r="A18" s="299" t="s">
        <v>34</v>
      </c>
      <c r="B18" s="300" t="s">
        <v>94</v>
      </c>
      <c r="C18" s="301">
        <f>'[4]прилож №9'!D19</f>
        <v>0</v>
      </c>
      <c r="D18" s="302">
        <f>'[4]прилож №9'!E19</f>
        <v>0</v>
      </c>
      <c r="E18" s="303">
        <f>'[4]прилож №9'!F19</f>
        <v>0</v>
      </c>
      <c r="F18" s="323">
        <f>'[4]прилож №9'!G19</f>
        <v>0</v>
      </c>
      <c r="G18" s="302">
        <f>'[4]прилож №9'!H19</f>
        <v>0</v>
      </c>
      <c r="H18" s="303">
        <f>'[4]прилож №9'!I19</f>
        <v>0</v>
      </c>
    </row>
    <row r="19" spans="1:8" x14ac:dyDescent="0.3">
      <c r="A19" s="304"/>
      <c r="B19" s="191" t="s">
        <v>87</v>
      </c>
      <c r="C19" s="305">
        <f>'[4]прилож №9'!D20</f>
        <v>0</v>
      </c>
      <c r="D19" s="306">
        <f>'[4]прилож №9'!E20</f>
        <v>0</v>
      </c>
      <c r="E19" s="307">
        <f>'[4]прилож №9'!F20</f>
        <v>0</v>
      </c>
      <c r="F19" s="318">
        <f>'[4]прилож №9'!G20</f>
        <v>0</v>
      </c>
      <c r="G19" s="306">
        <f>'[4]прилож №9'!H20</f>
        <v>0</v>
      </c>
      <c r="H19" s="307">
        <f>'[4]прилож №9'!I20</f>
        <v>0</v>
      </c>
    </row>
    <row r="20" spans="1:8" ht="17.25" thickBot="1" x14ac:dyDescent="0.35">
      <c r="A20" s="313"/>
      <c r="B20" s="314" t="s">
        <v>92</v>
      </c>
      <c r="C20" s="310">
        <f>'[4]прилож №9'!D21</f>
        <v>0</v>
      </c>
      <c r="D20" s="311">
        <f>'[4]прилож №9'!E21</f>
        <v>0</v>
      </c>
      <c r="E20" s="312">
        <f>'[4]прилож №9'!F21</f>
        <v>0</v>
      </c>
      <c r="F20" s="324">
        <f>'[4]прилож №9'!G21</f>
        <v>0</v>
      </c>
      <c r="G20" s="311">
        <f>'[4]прилож №9'!H21</f>
        <v>0</v>
      </c>
      <c r="H20" s="312">
        <f>'[4]прилож №9'!I21</f>
        <v>0</v>
      </c>
    </row>
    <row r="21" spans="1:8" ht="17.25" thickBot="1" x14ac:dyDescent="0.35">
      <c r="A21" s="325" t="s">
        <v>35</v>
      </c>
      <c r="B21" s="326" t="s">
        <v>95</v>
      </c>
      <c r="C21" s="327">
        <f>'[4]прилож №9'!D22</f>
        <v>0</v>
      </c>
      <c r="D21" s="328">
        <f>'[4]прилож №9'!E22</f>
        <v>1</v>
      </c>
      <c r="E21" s="329">
        <f>'[4]прилож №9'!F22</f>
        <v>0</v>
      </c>
      <c r="F21" s="330">
        <f>'[4]прилож №9'!G22</f>
        <v>0</v>
      </c>
      <c r="G21" s="328">
        <f>'[4]прилож №9'!H22</f>
        <v>1000</v>
      </c>
      <c r="H21" s="329">
        <f>'[4]прилож №9'!I22</f>
        <v>0</v>
      </c>
    </row>
    <row r="22" spans="1:8" x14ac:dyDescent="0.3">
      <c r="A22" s="295"/>
      <c r="B22" s="295"/>
      <c r="C22" s="331"/>
      <c r="D22" s="331"/>
      <c r="E22" s="331"/>
      <c r="F22" s="297"/>
      <c r="G22" s="297"/>
      <c r="H22" s="297"/>
    </row>
    <row r="23" spans="1:8" ht="32.25" customHeight="1" x14ac:dyDescent="0.3">
      <c r="A23" s="162" t="s">
        <v>96</v>
      </c>
      <c r="B23" s="162"/>
      <c r="C23" s="162"/>
      <c r="D23" s="162"/>
      <c r="E23" s="162"/>
      <c r="F23" s="162"/>
      <c r="G23" s="162"/>
      <c r="H23" s="162"/>
    </row>
    <row r="24" spans="1:8" ht="136.5" customHeight="1" x14ac:dyDescent="0.3">
      <c r="A24" s="162" t="s">
        <v>101</v>
      </c>
      <c r="B24" s="162"/>
      <c r="C24" s="162"/>
      <c r="D24" s="162"/>
      <c r="E24" s="162"/>
      <c r="F24" s="162"/>
      <c r="G24" s="162"/>
      <c r="H24" s="162"/>
    </row>
    <row r="25" spans="1:8" ht="6" customHeight="1" x14ac:dyDescent="0.3"/>
  </sheetData>
  <mergeCells count="14">
    <mergeCell ref="A24:H24"/>
    <mergeCell ref="A1:H1"/>
    <mergeCell ref="A2:H2"/>
    <mergeCell ref="A3:H3"/>
    <mergeCell ref="C4:E4"/>
    <mergeCell ref="F4:H4"/>
    <mergeCell ref="A6:A8"/>
    <mergeCell ref="A9:A11"/>
    <mergeCell ref="A12:A14"/>
    <mergeCell ref="A15:A17"/>
    <mergeCell ref="A4:A5"/>
    <mergeCell ref="B4:B5"/>
    <mergeCell ref="A18:A20"/>
    <mergeCell ref="A23:H23"/>
  </mergeCells>
  <pageMargins left="0.7" right="0.7" top="0.75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6"/>
  <sheetViews>
    <sheetView view="pageBreakPreview" zoomScaleNormal="100" zoomScaleSheetLayoutView="100" workbookViewId="0">
      <selection activeCell="I11" sqref="I11"/>
    </sheetView>
  </sheetViews>
  <sheetFormatPr defaultRowHeight="16.5" x14ac:dyDescent="0.3"/>
  <cols>
    <col min="1" max="1" width="9.140625" style="63"/>
    <col min="2" max="2" width="5.7109375" style="64" customWidth="1"/>
    <col min="3" max="3" width="59.7109375" style="63" customWidth="1"/>
    <col min="4" max="4" width="18" style="63" customWidth="1"/>
    <col min="5" max="5" width="15.7109375" style="63" bestFit="1" customWidth="1"/>
    <col min="6" max="6" width="14.85546875" style="63" bestFit="1" customWidth="1"/>
    <col min="7" max="7" width="26.42578125" style="63" customWidth="1"/>
    <col min="8" max="16384" width="9.140625" style="63"/>
  </cols>
  <sheetData>
    <row r="2" spans="2:6" x14ac:dyDescent="0.3">
      <c r="C2" s="65" t="s">
        <v>9</v>
      </c>
      <c r="D2" s="65"/>
      <c r="E2" s="65"/>
      <c r="F2" s="65"/>
    </row>
    <row r="3" spans="2:6" x14ac:dyDescent="0.3">
      <c r="C3" s="65" t="s">
        <v>10</v>
      </c>
      <c r="D3" s="65"/>
      <c r="E3" s="65"/>
      <c r="F3" s="65"/>
    </row>
    <row r="4" spans="2:6" x14ac:dyDescent="0.3">
      <c r="C4" s="65" t="s">
        <v>11</v>
      </c>
      <c r="D4" s="65"/>
      <c r="E4" s="65"/>
      <c r="F4" s="65"/>
    </row>
    <row r="5" spans="2:6" x14ac:dyDescent="0.3">
      <c r="C5" s="65" t="s">
        <v>105</v>
      </c>
      <c r="D5" s="65"/>
      <c r="E5" s="65"/>
      <c r="F5" s="65"/>
    </row>
    <row r="6" spans="2:6" x14ac:dyDescent="0.3">
      <c r="C6" s="65" t="s">
        <v>154</v>
      </c>
      <c r="D6" s="65"/>
      <c r="E6" s="65"/>
      <c r="F6" s="65"/>
    </row>
    <row r="7" spans="2:6" x14ac:dyDescent="0.3">
      <c r="C7" s="65" t="s">
        <v>145</v>
      </c>
      <c r="D7" s="65"/>
      <c r="E7" s="65"/>
      <c r="F7" s="65"/>
    </row>
    <row r="8" spans="2:6" ht="17.25" thickBot="1" x14ac:dyDescent="0.35"/>
    <row r="9" spans="2:6" ht="35.25" customHeight="1" x14ac:dyDescent="0.3">
      <c r="B9" s="66" t="s">
        <v>4</v>
      </c>
      <c r="C9" s="67"/>
      <c r="D9" s="68" t="s">
        <v>5</v>
      </c>
      <c r="E9" s="69" t="s">
        <v>6</v>
      </c>
      <c r="F9" s="67"/>
    </row>
    <row r="10" spans="2:6" ht="32.25" thickBot="1" x14ac:dyDescent="0.35">
      <c r="B10" s="70"/>
      <c r="C10" s="71"/>
      <c r="D10" s="72"/>
      <c r="E10" s="73" t="s">
        <v>110</v>
      </c>
      <c r="F10" s="74" t="s">
        <v>111</v>
      </c>
    </row>
    <row r="11" spans="2:6" ht="180" customHeight="1" thickBot="1" x14ac:dyDescent="0.35">
      <c r="B11" s="75" t="s">
        <v>3</v>
      </c>
      <c r="C11" s="76" t="s">
        <v>2</v>
      </c>
      <c r="D11" s="77" t="s">
        <v>12</v>
      </c>
      <c r="E11" s="78">
        <f>E12+E13+E14+E15</f>
        <v>1226.4027142832797</v>
      </c>
      <c r="F11" s="79"/>
    </row>
    <row r="12" spans="2:6" ht="48" thickBot="1" x14ac:dyDescent="0.35">
      <c r="B12" s="75" t="s">
        <v>14</v>
      </c>
      <c r="C12" s="76" t="s">
        <v>13</v>
      </c>
      <c r="D12" s="77" t="s">
        <v>12</v>
      </c>
      <c r="E12" s="80">
        <f>'[1]С1 до 15'!$P$20</f>
        <v>290.18237729679555</v>
      </c>
      <c r="F12" s="81"/>
    </row>
    <row r="13" spans="2:6" ht="48" thickBot="1" x14ac:dyDescent="0.35">
      <c r="B13" s="75" t="s">
        <v>15</v>
      </c>
      <c r="C13" s="76" t="s">
        <v>18</v>
      </c>
      <c r="D13" s="77" t="s">
        <v>12</v>
      </c>
      <c r="E13" s="80">
        <f>'[1]С1 до 15'!$P$35</f>
        <v>214.62471650908731</v>
      </c>
      <c r="F13" s="81"/>
    </row>
    <row r="14" spans="2:6" ht="79.5" thickBot="1" x14ac:dyDescent="0.35">
      <c r="B14" s="75" t="s">
        <v>16</v>
      </c>
      <c r="C14" s="76" t="s">
        <v>20</v>
      </c>
      <c r="D14" s="77" t="s">
        <v>12</v>
      </c>
      <c r="E14" s="80">
        <f>'[1]С1 до 15'!$P$36</f>
        <v>0</v>
      </c>
      <c r="F14" s="81"/>
    </row>
    <row r="15" spans="2:6" ht="79.5" thickBot="1" x14ac:dyDescent="0.35">
      <c r="B15" s="82" t="s">
        <v>17</v>
      </c>
      <c r="C15" s="83" t="s">
        <v>21</v>
      </c>
      <c r="D15" s="84" t="s">
        <v>12</v>
      </c>
      <c r="E15" s="85">
        <f>'[1]С1 до 15'!$P$54</f>
        <v>721.59562047739678</v>
      </c>
      <c r="F15" s="86"/>
    </row>
    <row r="16" spans="2:6" ht="111" x14ac:dyDescent="0.3">
      <c r="B16" s="87" t="s">
        <v>22</v>
      </c>
      <c r="C16" s="88" t="s">
        <v>23</v>
      </c>
      <c r="D16" s="89" t="s">
        <v>19</v>
      </c>
      <c r="E16" s="90"/>
      <c r="F16" s="91"/>
    </row>
    <row r="17" spans="2:6" x14ac:dyDescent="0.3">
      <c r="B17" s="92"/>
      <c r="C17" s="93" t="s">
        <v>108</v>
      </c>
      <c r="D17" s="94" t="str">
        <f>D16</f>
        <v>рублей/км</v>
      </c>
      <c r="E17" s="95">
        <f>'[1]расчеты ставок'!$P$11</f>
        <v>60650.173701575644</v>
      </c>
      <c r="F17" s="96"/>
    </row>
    <row r="18" spans="2:6" ht="17.25" thickBot="1" x14ac:dyDescent="0.35">
      <c r="B18" s="97"/>
      <c r="C18" s="98" t="s">
        <v>109</v>
      </c>
      <c r="D18" s="99" t="str">
        <f>D17</f>
        <v>рублей/км</v>
      </c>
      <c r="E18" s="100" t="s">
        <v>112</v>
      </c>
      <c r="F18" s="101"/>
    </row>
    <row r="19" spans="2:6" ht="111" x14ac:dyDescent="0.3">
      <c r="B19" s="87" t="s">
        <v>25</v>
      </c>
      <c r="C19" s="88" t="s">
        <v>24</v>
      </c>
      <c r="D19" s="89" t="s">
        <v>19</v>
      </c>
      <c r="E19" s="90"/>
      <c r="F19" s="91"/>
    </row>
    <row r="20" spans="2:6" x14ac:dyDescent="0.3">
      <c r="B20" s="92"/>
      <c r="C20" s="93" t="s">
        <v>108</v>
      </c>
      <c r="D20" s="94" t="str">
        <f>D19</f>
        <v>рублей/км</v>
      </c>
      <c r="E20" s="102" t="s">
        <v>112</v>
      </c>
      <c r="F20" s="103"/>
    </row>
    <row r="21" spans="2:6" ht="17.25" thickBot="1" x14ac:dyDescent="0.35">
      <c r="B21" s="97"/>
      <c r="C21" s="98" t="s">
        <v>109</v>
      </c>
      <c r="D21" s="99" t="str">
        <f>D20</f>
        <v>рублей/км</v>
      </c>
      <c r="E21" s="104" t="s">
        <v>112</v>
      </c>
      <c r="F21" s="105"/>
    </row>
    <row r="22" spans="2:6" ht="99" x14ac:dyDescent="0.3">
      <c r="B22" s="87" t="s">
        <v>27</v>
      </c>
      <c r="C22" s="106" t="s">
        <v>26</v>
      </c>
      <c r="D22" s="107" t="s">
        <v>12</v>
      </c>
      <c r="E22" s="108"/>
      <c r="F22" s="109"/>
    </row>
    <row r="23" spans="2:6" x14ac:dyDescent="0.3">
      <c r="B23" s="92"/>
      <c r="C23" s="110" t="s">
        <v>108</v>
      </c>
      <c r="D23" s="94" t="str">
        <f>D22</f>
        <v>рублей/кВт</v>
      </c>
      <c r="E23" s="102" t="s">
        <v>112</v>
      </c>
      <c r="F23" s="103"/>
    </row>
    <row r="24" spans="2:6" ht="17.25" thickBot="1" x14ac:dyDescent="0.35">
      <c r="B24" s="97"/>
      <c r="C24" s="111" t="s">
        <v>109</v>
      </c>
      <c r="D24" s="99" t="str">
        <f>D23</f>
        <v>рублей/кВт</v>
      </c>
      <c r="E24" s="104" t="s">
        <v>112</v>
      </c>
      <c r="F24" s="105"/>
    </row>
    <row r="26" spans="2:6" ht="54.75" customHeight="1" x14ac:dyDescent="0.3">
      <c r="B26" s="112" t="s">
        <v>28</v>
      </c>
      <c r="C26" s="112"/>
      <c r="D26" s="112"/>
      <c r="E26" s="112"/>
      <c r="F26" s="112"/>
    </row>
  </sheetData>
  <mergeCells count="13">
    <mergeCell ref="C7:F7"/>
    <mergeCell ref="C2:F2"/>
    <mergeCell ref="C3:F3"/>
    <mergeCell ref="C4:F4"/>
    <mergeCell ref="C5:F5"/>
    <mergeCell ref="C6:F6"/>
    <mergeCell ref="B26:F26"/>
    <mergeCell ref="B22:B24"/>
    <mergeCell ref="B19:B21"/>
    <mergeCell ref="B16:B18"/>
    <mergeCell ref="D9:D10"/>
    <mergeCell ref="B9:C10"/>
    <mergeCell ref="E9:F9"/>
  </mergeCells>
  <pageMargins left="0.70866141732283472" right="0.70866141732283472" top="0.74803149606299213" bottom="0.74803149606299213" header="0.31496062992125984" footer="0.31496062992125984"/>
  <pageSetup paperSize="9" scale="57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6"/>
  <sheetViews>
    <sheetView view="pageBreakPreview" topLeftCell="A16" zoomScale="80" zoomScaleNormal="100" zoomScaleSheetLayoutView="80" workbookViewId="0">
      <selection activeCell="O33" sqref="O33"/>
    </sheetView>
  </sheetViews>
  <sheetFormatPr defaultRowHeight="15" x14ac:dyDescent="0.25"/>
  <cols>
    <col min="2" max="2" width="5.7109375" style="1" customWidth="1"/>
    <col min="3" max="3" width="56.7109375" customWidth="1"/>
    <col min="4" max="4" width="18" customWidth="1"/>
    <col min="5" max="5" width="16.28515625" bestFit="1" customWidth="1"/>
    <col min="6" max="6" width="15.5703125" bestFit="1" customWidth="1"/>
  </cols>
  <sheetData>
    <row r="2" spans="2:6" ht="15.75" x14ac:dyDescent="0.25">
      <c r="C2" s="41" t="s">
        <v>9</v>
      </c>
      <c r="D2" s="41"/>
      <c r="E2" s="41"/>
      <c r="F2" s="41"/>
    </row>
    <row r="3" spans="2:6" ht="15.75" x14ac:dyDescent="0.25">
      <c r="C3" s="41" t="s">
        <v>10</v>
      </c>
      <c r="D3" s="41"/>
      <c r="E3" s="41"/>
      <c r="F3" s="41"/>
    </row>
    <row r="4" spans="2:6" ht="15.75" x14ac:dyDescent="0.25">
      <c r="C4" s="41" t="s">
        <v>11</v>
      </c>
      <c r="D4" s="41"/>
      <c r="E4" s="41"/>
      <c r="F4" s="41"/>
    </row>
    <row r="5" spans="2:6" ht="15.75" x14ac:dyDescent="0.25">
      <c r="C5" s="41" t="s">
        <v>106</v>
      </c>
      <c r="D5" s="41"/>
      <c r="E5" s="41"/>
      <c r="F5" s="41"/>
    </row>
    <row r="6" spans="2:6" ht="15.75" x14ac:dyDescent="0.25">
      <c r="C6" s="41" t="s">
        <v>154</v>
      </c>
      <c r="D6" s="41"/>
      <c r="E6" s="41"/>
      <c r="F6" s="41"/>
    </row>
    <row r="7" spans="2:6" ht="15.75" x14ac:dyDescent="0.25">
      <c r="C7" s="41" t="s">
        <v>145</v>
      </c>
      <c r="D7" s="41"/>
      <c r="E7" s="41"/>
      <c r="F7" s="41"/>
    </row>
    <row r="8" spans="2:6" ht="15.75" thickBot="1" x14ac:dyDescent="0.3"/>
    <row r="9" spans="2:6" ht="35.25" customHeight="1" x14ac:dyDescent="0.25">
      <c r="B9" s="50" t="s">
        <v>4</v>
      </c>
      <c r="C9" s="53"/>
      <c r="D9" s="49" t="s">
        <v>5</v>
      </c>
      <c r="E9" s="52" t="s">
        <v>6</v>
      </c>
      <c r="F9" s="51"/>
    </row>
    <row r="10" spans="2:6" ht="41.25" customHeight="1" thickBot="1" x14ac:dyDescent="0.3">
      <c r="B10" s="54"/>
      <c r="C10" s="55"/>
      <c r="D10" s="56"/>
      <c r="E10" s="6" t="s">
        <v>110</v>
      </c>
      <c r="F10" s="7" t="s">
        <v>111</v>
      </c>
    </row>
    <row r="11" spans="2:6" ht="178.5" customHeight="1" thickBot="1" x14ac:dyDescent="0.3">
      <c r="B11" s="10" t="s">
        <v>3</v>
      </c>
      <c r="C11" s="16" t="s">
        <v>2</v>
      </c>
      <c r="D11" s="8" t="s">
        <v>12</v>
      </c>
      <c r="E11" s="25">
        <f>E12+E13+E14+E15</f>
        <v>99.912182747213024</v>
      </c>
      <c r="F11" s="26"/>
    </row>
    <row r="12" spans="2:6" ht="50.25" customHeight="1" thickBot="1" x14ac:dyDescent="0.3">
      <c r="B12" s="10" t="s">
        <v>14</v>
      </c>
      <c r="C12" s="16" t="s">
        <v>13</v>
      </c>
      <c r="D12" s="8" t="s">
        <v>12</v>
      </c>
      <c r="E12" s="27">
        <f>'[1]15-150'!$P$21</f>
        <v>43.612062151786631</v>
      </c>
      <c r="F12" s="28"/>
    </row>
    <row r="13" spans="2:6" ht="50.25" customHeight="1" thickBot="1" x14ac:dyDescent="0.3">
      <c r="B13" s="10" t="s">
        <v>15</v>
      </c>
      <c r="C13" s="16" t="s">
        <v>18</v>
      </c>
      <c r="D13" s="8" t="s">
        <v>12</v>
      </c>
      <c r="E13" s="27">
        <f>'[1]15-150'!$P$35</f>
        <v>31.077386056238606</v>
      </c>
      <c r="F13" s="28"/>
    </row>
    <row r="14" spans="2:6" ht="84.75" customHeight="1" thickBot="1" x14ac:dyDescent="0.3">
      <c r="B14" s="10" t="s">
        <v>16</v>
      </c>
      <c r="C14" s="16" t="s">
        <v>20</v>
      </c>
      <c r="D14" s="8" t="s">
        <v>12</v>
      </c>
      <c r="E14" s="27">
        <f>'[1]15-150'!$P$36</f>
        <v>0</v>
      </c>
      <c r="F14" s="28"/>
    </row>
    <row r="15" spans="2:6" ht="100.5" customHeight="1" thickBot="1" x14ac:dyDescent="0.3">
      <c r="B15" s="11" t="s">
        <v>17</v>
      </c>
      <c r="C15" s="17" t="s">
        <v>21</v>
      </c>
      <c r="D15" s="9" t="s">
        <v>12</v>
      </c>
      <c r="E15" s="25">
        <f>'[1]15-150'!$P$53</f>
        <v>25.22273453918779</v>
      </c>
      <c r="F15" s="28"/>
    </row>
    <row r="16" spans="2:6" ht="141.75" x14ac:dyDescent="0.25">
      <c r="B16" s="46" t="s">
        <v>22</v>
      </c>
      <c r="C16" s="18" t="s">
        <v>23</v>
      </c>
      <c r="D16" s="12" t="s">
        <v>19</v>
      </c>
      <c r="E16" s="33"/>
      <c r="F16" s="34"/>
    </row>
    <row r="17" spans="2:6" ht="15.75" x14ac:dyDescent="0.25">
      <c r="B17" s="47"/>
      <c r="C17" s="19" t="s">
        <v>108</v>
      </c>
      <c r="D17" s="13" t="str">
        <f>D16</f>
        <v>рублей/км</v>
      </c>
      <c r="E17" s="35">
        <f>'[1]расчеты ставок'!$P$12</f>
        <v>93617.03507862582</v>
      </c>
      <c r="F17" s="30"/>
    </row>
    <row r="18" spans="2:6" ht="16.5" thickBot="1" x14ac:dyDescent="0.3">
      <c r="B18" s="48"/>
      <c r="C18" s="20" t="s">
        <v>109</v>
      </c>
      <c r="D18" s="14" t="str">
        <f>D17</f>
        <v>рублей/км</v>
      </c>
      <c r="E18" s="36">
        <f>'[1]расчеты ставок'!$P$17</f>
        <v>251719.53276704779</v>
      </c>
      <c r="F18" s="32"/>
    </row>
    <row r="19" spans="2:6" ht="132" customHeight="1" x14ac:dyDescent="0.25">
      <c r="B19" s="46" t="s">
        <v>25</v>
      </c>
      <c r="C19" s="21" t="s">
        <v>24</v>
      </c>
      <c r="D19" s="12" t="s">
        <v>19</v>
      </c>
      <c r="E19" s="37"/>
      <c r="F19" s="38"/>
    </row>
    <row r="20" spans="2:6" ht="15.75" x14ac:dyDescent="0.25">
      <c r="B20" s="47"/>
      <c r="C20" s="19" t="s">
        <v>108</v>
      </c>
      <c r="D20" s="13" t="str">
        <f>D19</f>
        <v>рублей/км</v>
      </c>
      <c r="E20" s="29" t="s">
        <v>112</v>
      </c>
      <c r="F20" s="30"/>
    </row>
    <row r="21" spans="2:6" ht="16.5" thickBot="1" x14ac:dyDescent="0.3">
      <c r="B21" s="48"/>
      <c r="C21" s="20" t="s">
        <v>109</v>
      </c>
      <c r="D21" s="14" t="str">
        <f>D20</f>
        <v>рублей/км</v>
      </c>
      <c r="E21" s="29">
        <f>'[1]расчеты ставок'!$P$34</f>
        <v>387054.90196078428</v>
      </c>
      <c r="F21" s="30"/>
    </row>
    <row r="22" spans="2:6" ht="108" customHeight="1" x14ac:dyDescent="0.25">
      <c r="B22" s="46" t="s">
        <v>27</v>
      </c>
      <c r="C22" s="22" t="s">
        <v>26</v>
      </c>
      <c r="D22" s="15" t="s">
        <v>12</v>
      </c>
      <c r="E22" s="29"/>
      <c r="F22" s="30"/>
    </row>
    <row r="23" spans="2:6" ht="15.75" x14ac:dyDescent="0.25">
      <c r="B23" s="47"/>
      <c r="C23" s="23" t="s">
        <v>108</v>
      </c>
      <c r="D23" s="13" t="str">
        <f>D22</f>
        <v>рублей/кВт</v>
      </c>
      <c r="E23" s="29" t="s">
        <v>112</v>
      </c>
      <c r="F23" s="30"/>
    </row>
    <row r="24" spans="2:6" ht="16.5" thickBot="1" x14ac:dyDescent="0.3">
      <c r="B24" s="48"/>
      <c r="C24" s="20" t="s">
        <v>109</v>
      </c>
      <c r="D24" s="14" t="str">
        <f>D23</f>
        <v>рублей/кВт</v>
      </c>
      <c r="E24" s="31">
        <f>'[1]расчеты ставок'!$M$68</f>
        <v>1842.5262718299166</v>
      </c>
      <c r="F24" s="32"/>
    </row>
    <row r="25" spans="2:6" ht="16.5" x14ac:dyDescent="0.3">
      <c r="E25" s="63"/>
    </row>
    <row r="26" spans="2:6" ht="54" customHeight="1" x14ac:dyDescent="0.25">
      <c r="B26" s="45" t="s">
        <v>28</v>
      </c>
      <c r="C26" s="45"/>
      <c r="D26" s="45"/>
      <c r="E26" s="45"/>
      <c r="F26" s="45"/>
    </row>
  </sheetData>
  <mergeCells count="13">
    <mergeCell ref="B19:B21"/>
    <mergeCell ref="B22:B24"/>
    <mergeCell ref="B26:F26"/>
    <mergeCell ref="B9:C10"/>
    <mergeCell ref="D9:D10"/>
    <mergeCell ref="E9:F9"/>
    <mergeCell ref="B16:B18"/>
    <mergeCell ref="C7:F7"/>
    <mergeCell ref="C2:F2"/>
    <mergeCell ref="C3:F3"/>
    <mergeCell ref="C4:F4"/>
    <mergeCell ref="C5:F5"/>
    <mergeCell ref="C6:F6"/>
  </mergeCells>
  <pageMargins left="0.7" right="0.7" top="0.75" bottom="0.75" header="0.3" footer="0.3"/>
  <pageSetup paperSize="9"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6"/>
  <sheetViews>
    <sheetView view="pageBreakPreview" topLeftCell="A4" zoomScale="90" zoomScaleNormal="100" zoomScaleSheetLayoutView="90" workbookViewId="0">
      <selection activeCell="L11" sqref="L11"/>
    </sheetView>
  </sheetViews>
  <sheetFormatPr defaultRowHeight="16.5" x14ac:dyDescent="0.3"/>
  <cols>
    <col min="1" max="1" width="9.140625" style="63"/>
    <col min="2" max="2" width="5.7109375" style="64" customWidth="1"/>
    <col min="3" max="3" width="63.5703125" style="63" customWidth="1"/>
    <col min="4" max="4" width="11.7109375" style="63" bestFit="1" customWidth="1"/>
    <col min="5" max="5" width="15.7109375" style="63" bestFit="1" customWidth="1"/>
    <col min="6" max="6" width="14.85546875" style="63" bestFit="1" customWidth="1"/>
    <col min="7" max="16384" width="9.140625" style="63"/>
  </cols>
  <sheetData>
    <row r="2" spans="2:6" x14ac:dyDescent="0.3">
      <c r="C2" s="65" t="s">
        <v>9</v>
      </c>
      <c r="D2" s="65"/>
      <c r="E2" s="65"/>
      <c r="F2" s="65"/>
    </row>
    <row r="3" spans="2:6" x14ac:dyDescent="0.3">
      <c r="C3" s="65" t="s">
        <v>10</v>
      </c>
      <c r="D3" s="65"/>
      <c r="E3" s="65"/>
      <c r="F3" s="65"/>
    </row>
    <row r="4" spans="2:6" x14ac:dyDescent="0.3">
      <c r="C4" s="65" t="s">
        <v>11</v>
      </c>
      <c r="D4" s="65"/>
      <c r="E4" s="65"/>
      <c r="F4" s="65"/>
    </row>
    <row r="5" spans="2:6" x14ac:dyDescent="0.3">
      <c r="C5" s="65" t="s">
        <v>107</v>
      </c>
      <c r="D5" s="65"/>
      <c r="E5" s="65"/>
      <c r="F5" s="65"/>
    </row>
    <row r="6" spans="2:6" x14ac:dyDescent="0.3">
      <c r="C6" s="65" t="s">
        <v>154</v>
      </c>
      <c r="D6" s="65"/>
      <c r="E6" s="65"/>
      <c r="F6" s="65"/>
    </row>
    <row r="7" spans="2:6" x14ac:dyDescent="0.3">
      <c r="C7" s="65" t="s">
        <v>145</v>
      </c>
      <c r="D7" s="65"/>
      <c r="E7" s="65"/>
      <c r="F7" s="65"/>
    </row>
    <row r="8" spans="2:6" ht="17.25" thickBot="1" x14ac:dyDescent="0.35"/>
    <row r="9" spans="2:6" ht="35.25" customHeight="1" x14ac:dyDescent="0.3">
      <c r="B9" s="66" t="s">
        <v>4</v>
      </c>
      <c r="C9" s="113"/>
      <c r="D9" s="68" t="s">
        <v>114</v>
      </c>
      <c r="E9" s="69" t="s">
        <v>113</v>
      </c>
      <c r="F9" s="67"/>
    </row>
    <row r="10" spans="2:6" ht="41.25" customHeight="1" thickBot="1" x14ac:dyDescent="0.35">
      <c r="B10" s="70"/>
      <c r="C10" s="114"/>
      <c r="D10" s="72"/>
      <c r="E10" s="73" t="s">
        <v>110</v>
      </c>
      <c r="F10" s="74" t="s">
        <v>111</v>
      </c>
    </row>
    <row r="11" spans="2:6" ht="148.5" customHeight="1" x14ac:dyDescent="0.3">
      <c r="B11" s="115" t="s">
        <v>3</v>
      </c>
      <c r="C11" s="116" t="s">
        <v>2</v>
      </c>
      <c r="D11" s="107" t="s">
        <v>12</v>
      </c>
      <c r="E11" s="117">
        <f>E12+E13+E14+E15</f>
        <v>28.654248085992236</v>
      </c>
      <c r="F11" s="118"/>
    </row>
    <row r="12" spans="2:6" ht="49.5" customHeight="1" x14ac:dyDescent="0.3">
      <c r="B12" s="119" t="s">
        <v>14</v>
      </c>
      <c r="C12" s="120" t="s">
        <v>13</v>
      </c>
      <c r="D12" s="94" t="s">
        <v>12</v>
      </c>
      <c r="E12" s="121">
        <f>'[1]150-670'!$P$21</f>
        <v>14.373352868272681</v>
      </c>
      <c r="F12" s="122"/>
    </row>
    <row r="13" spans="2:6" ht="52.5" customHeight="1" x14ac:dyDescent="0.3">
      <c r="B13" s="119" t="s">
        <v>15</v>
      </c>
      <c r="C13" s="120" t="s">
        <v>18</v>
      </c>
      <c r="D13" s="94" t="s">
        <v>12</v>
      </c>
      <c r="E13" s="121">
        <f>'[1]150-670'!$P$35</f>
        <v>7.5632196066646946</v>
      </c>
      <c r="F13" s="122"/>
    </row>
    <row r="14" spans="2:6" ht="67.5" customHeight="1" x14ac:dyDescent="0.3">
      <c r="B14" s="119" t="s">
        <v>16</v>
      </c>
      <c r="C14" s="120" t="s">
        <v>20</v>
      </c>
      <c r="D14" s="94" t="s">
        <v>12</v>
      </c>
      <c r="E14" s="121">
        <f>'[1]150-670'!$P$36</f>
        <v>0</v>
      </c>
      <c r="F14" s="122"/>
    </row>
    <row r="15" spans="2:6" ht="83.25" customHeight="1" x14ac:dyDescent="0.3">
      <c r="B15" s="119" t="s">
        <v>17</v>
      </c>
      <c r="C15" s="120" t="s">
        <v>21</v>
      </c>
      <c r="D15" s="94" t="s">
        <v>12</v>
      </c>
      <c r="E15" s="121">
        <f>'[1]150-670'!$P$45</f>
        <v>6.7176756110548626</v>
      </c>
      <c r="F15" s="122"/>
    </row>
    <row r="16" spans="2:6" ht="111.75" customHeight="1" x14ac:dyDescent="0.3">
      <c r="B16" s="123" t="s">
        <v>22</v>
      </c>
      <c r="C16" s="120" t="s">
        <v>23</v>
      </c>
      <c r="D16" s="94" t="s">
        <v>19</v>
      </c>
      <c r="E16" s="121"/>
      <c r="F16" s="122"/>
    </row>
    <row r="17" spans="2:6" x14ac:dyDescent="0.3">
      <c r="B17" s="124"/>
      <c r="C17" s="125" t="s">
        <v>108</v>
      </c>
      <c r="D17" s="94" t="str">
        <f>D16</f>
        <v>рублей/км</v>
      </c>
      <c r="E17" s="121" t="s">
        <v>112</v>
      </c>
      <c r="F17" s="122"/>
    </row>
    <row r="18" spans="2:6" x14ac:dyDescent="0.3">
      <c r="B18" s="126"/>
      <c r="C18" s="127" t="s">
        <v>109</v>
      </c>
      <c r="D18" s="94" t="str">
        <f>D17</f>
        <v>рублей/км</v>
      </c>
      <c r="E18" s="121">
        <f>'[1]расчеты ставок'!$P$18</f>
        <v>181058.06915256201</v>
      </c>
      <c r="F18" s="122"/>
    </row>
    <row r="19" spans="2:6" ht="114.75" customHeight="1" x14ac:dyDescent="0.3">
      <c r="B19" s="123" t="s">
        <v>25</v>
      </c>
      <c r="C19" s="120" t="s">
        <v>24</v>
      </c>
      <c r="D19" s="94" t="s">
        <v>19</v>
      </c>
      <c r="E19" s="121"/>
      <c r="F19" s="122"/>
    </row>
    <row r="20" spans="2:6" x14ac:dyDescent="0.3">
      <c r="B20" s="124"/>
      <c r="C20" s="125" t="s">
        <v>108</v>
      </c>
      <c r="D20" s="94" t="str">
        <f>D19</f>
        <v>рублей/км</v>
      </c>
      <c r="E20" s="121" t="s">
        <v>112</v>
      </c>
      <c r="F20" s="122"/>
    </row>
    <row r="21" spans="2:6" x14ac:dyDescent="0.3">
      <c r="B21" s="126"/>
      <c r="C21" s="127" t="s">
        <v>109</v>
      </c>
      <c r="D21" s="94" t="str">
        <f>D20</f>
        <v>рублей/км</v>
      </c>
      <c r="E21" s="121" t="s">
        <v>112</v>
      </c>
      <c r="F21" s="122"/>
    </row>
    <row r="22" spans="2:6" ht="99" customHeight="1" x14ac:dyDescent="0.3">
      <c r="B22" s="123" t="s">
        <v>27</v>
      </c>
      <c r="C22" s="120" t="s">
        <v>26</v>
      </c>
      <c r="D22" s="94" t="s">
        <v>12</v>
      </c>
      <c r="E22" s="121"/>
      <c r="F22" s="122"/>
    </row>
    <row r="23" spans="2:6" x14ac:dyDescent="0.3">
      <c r="B23" s="124"/>
      <c r="C23" s="125" t="s">
        <v>108</v>
      </c>
      <c r="D23" s="94" t="str">
        <f>D22</f>
        <v>рублей/кВт</v>
      </c>
      <c r="E23" s="121" t="s">
        <v>112</v>
      </c>
      <c r="F23" s="122"/>
    </row>
    <row r="24" spans="2:6" ht="17.25" thickBot="1" x14ac:dyDescent="0.35">
      <c r="B24" s="128"/>
      <c r="C24" s="129" t="s">
        <v>109</v>
      </c>
      <c r="D24" s="99" t="str">
        <f>D23</f>
        <v>рублей/кВт</v>
      </c>
      <c r="E24" s="130" t="s">
        <v>112</v>
      </c>
      <c r="F24" s="131"/>
    </row>
    <row r="26" spans="2:6" ht="54" customHeight="1" x14ac:dyDescent="0.3">
      <c r="B26" s="112" t="s">
        <v>28</v>
      </c>
      <c r="C26" s="112"/>
      <c r="D26" s="112"/>
      <c r="E26" s="112"/>
      <c r="F26" s="112"/>
    </row>
  </sheetData>
  <mergeCells count="13">
    <mergeCell ref="B19:B21"/>
    <mergeCell ref="B22:B24"/>
    <mergeCell ref="B26:F26"/>
    <mergeCell ref="B9:C10"/>
    <mergeCell ref="D9:D10"/>
    <mergeCell ref="E9:F9"/>
    <mergeCell ref="B16:B18"/>
    <mergeCell ref="C7:F7"/>
    <mergeCell ref="C2:F2"/>
    <mergeCell ref="C3:F3"/>
    <mergeCell ref="C4:F4"/>
    <mergeCell ref="C5:F5"/>
    <mergeCell ref="C6:F6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8"/>
  <sheetViews>
    <sheetView view="pageBreakPreview" topLeftCell="A16" zoomScale="80" zoomScaleNormal="100" zoomScaleSheetLayoutView="80" workbookViewId="0">
      <selection activeCell="C26" sqref="C26:F29"/>
    </sheetView>
  </sheetViews>
  <sheetFormatPr defaultRowHeight="16.5" x14ac:dyDescent="0.3"/>
  <cols>
    <col min="1" max="1" width="9.140625" style="63"/>
    <col min="2" max="2" width="5.7109375" style="163" customWidth="1"/>
    <col min="3" max="3" width="53.85546875" style="63" customWidth="1"/>
    <col min="4" max="4" width="18.140625" style="63" bestFit="1" customWidth="1"/>
    <col min="5" max="5" width="15.140625" style="63" bestFit="1" customWidth="1"/>
    <col min="6" max="6" width="20" style="63" bestFit="1" customWidth="1"/>
    <col min="7" max="7" width="9.140625" style="63"/>
    <col min="8" max="8" width="9.85546875" style="63" bestFit="1" customWidth="1"/>
    <col min="9" max="16384" width="9.140625" style="63"/>
  </cols>
  <sheetData>
    <row r="2" spans="2:8" x14ac:dyDescent="0.3">
      <c r="B2" s="65" t="s">
        <v>47</v>
      </c>
      <c r="C2" s="65"/>
      <c r="D2" s="65"/>
      <c r="E2" s="65"/>
      <c r="F2" s="65"/>
    </row>
    <row r="3" spans="2:8" ht="55.5" customHeight="1" thickBot="1" x14ac:dyDescent="0.35">
      <c r="B3" s="132" t="s">
        <v>155</v>
      </c>
      <c r="C3" s="133"/>
      <c r="D3" s="133"/>
      <c r="E3" s="133"/>
      <c r="F3" s="133"/>
    </row>
    <row r="4" spans="2:8" ht="133.5" customHeight="1" thickBot="1" x14ac:dyDescent="0.35">
      <c r="B4" s="134" t="s">
        <v>29</v>
      </c>
      <c r="C4" s="135"/>
      <c r="D4" s="136" t="s">
        <v>117</v>
      </c>
      <c r="E4" s="137" t="s">
        <v>115</v>
      </c>
      <c r="F4" s="137" t="s">
        <v>116</v>
      </c>
    </row>
    <row r="5" spans="2:8" ht="48" customHeight="1" x14ac:dyDescent="0.3">
      <c r="B5" s="138" t="s">
        <v>30</v>
      </c>
      <c r="C5" s="139" t="s">
        <v>36</v>
      </c>
      <c r="D5" s="140"/>
      <c r="E5" s="141"/>
      <c r="F5" s="142"/>
    </row>
    <row r="6" spans="2:8" x14ac:dyDescent="0.3">
      <c r="B6" s="143"/>
      <c r="C6" s="144" t="s">
        <v>7</v>
      </c>
      <c r="D6" s="145">
        <f>'[1]С1 до 15'!$N$20</f>
        <v>1782919.2170951518</v>
      </c>
      <c r="E6" s="146">
        <f>'[1]С1 до 15'!$O$20</f>
        <v>6144.1333333333341</v>
      </c>
      <c r="F6" s="147">
        <f>D6/E6</f>
        <v>290.18237729679555</v>
      </c>
      <c r="G6" s="148"/>
      <c r="H6" s="148"/>
    </row>
    <row r="7" spans="2:8" ht="17.25" thickBot="1" x14ac:dyDescent="0.35">
      <c r="B7" s="149"/>
      <c r="C7" s="150" t="s">
        <v>8</v>
      </c>
      <c r="D7" s="151" t="s">
        <v>112</v>
      </c>
      <c r="E7" s="152" t="s">
        <v>112</v>
      </c>
      <c r="F7" s="153" t="s">
        <v>112</v>
      </c>
      <c r="H7" s="148"/>
    </row>
    <row r="8" spans="2:8" ht="35.25" customHeight="1" thickBot="1" x14ac:dyDescent="0.35">
      <c r="B8" s="154" t="s">
        <v>31</v>
      </c>
      <c r="C8" s="155" t="s">
        <v>37</v>
      </c>
      <c r="D8" s="156">
        <f>'[1]С1 до 15'!$N$36</f>
        <v>0</v>
      </c>
      <c r="E8" s="157">
        <f>'[1]С1 до 15'!$O$36</f>
        <v>0</v>
      </c>
      <c r="F8" s="147">
        <v>0</v>
      </c>
      <c r="H8" s="148"/>
    </row>
    <row r="9" spans="2:8" ht="30.75" customHeight="1" x14ac:dyDescent="0.3">
      <c r="B9" s="138" t="s">
        <v>32</v>
      </c>
      <c r="C9" s="139" t="s">
        <v>38</v>
      </c>
      <c r="D9" s="140">
        <f>D10+D11+D12+D13+D14</f>
        <v>187330.19151205671</v>
      </c>
      <c r="E9" s="141">
        <f>E10+E11+E12+E13+E14</f>
        <v>16.5</v>
      </c>
      <c r="F9" s="142">
        <f>D9/E9</f>
        <v>11353.344940124649</v>
      </c>
      <c r="H9" s="148"/>
    </row>
    <row r="10" spans="2:8" x14ac:dyDescent="0.3">
      <c r="B10" s="143"/>
      <c r="C10" s="144" t="s">
        <v>39</v>
      </c>
      <c r="D10" s="145">
        <f>'[1]П2 (до 15 кВт) '!BD16</f>
        <v>187330.19151205671</v>
      </c>
      <c r="E10" s="146">
        <f>'[1]П2 (до 15 кВт) '!BU16</f>
        <v>16.5</v>
      </c>
      <c r="F10" s="147">
        <f t="shared" ref="F10:F16" si="0">D10/E10</f>
        <v>11353.344940124649</v>
      </c>
      <c r="H10" s="148"/>
    </row>
    <row r="11" spans="2:8" x14ac:dyDescent="0.3">
      <c r="B11" s="143"/>
      <c r="C11" s="144" t="s">
        <v>40</v>
      </c>
      <c r="D11" s="145">
        <f>'[1]П2 (до 15 кВт) '!BD17</f>
        <v>0</v>
      </c>
      <c r="E11" s="146">
        <f>'[1]П2 (до 15 кВт) '!BU17</f>
        <v>0</v>
      </c>
      <c r="F11" s="147">
        <v>0</v>
      </c>
      <c r="H11" s="148"/>
    </row>
    <row r="12" spans="2:8" x14ac:dyDescent="0.3">
      <c r="B12" s="143"/>
      <c r="C12" s="144" t="s">
        <v>41</v>
      </c>
      <c r="D12" s="145">
        <f>'[1]П2 (до 15 кВт) '!BD18</f>
        <v>0</v>
      </c>
      <c r="E12" s="146">
        <f>'[1]П2 (до 15 кВт) '!BU18</f>
        <v>0</v>
      </c>
      <c r="F12" s="147">
        <v>0</v>
      </c>
      <c r="H12" s="148"/>
    </row>
    <row r="13" spans="2:8" ht="45.75" customHeight="1" x14ac:dyDescent="0.3">
      <c r="B13" s="143"/>
      <c r="C13" s="144" t="s">
        <v>42</v>
      </c>
      <c r="D13" s="145">
        <f>'[1]П2 (до 15 кВт) '!BD19</f>
        <v>0</v>
      </c>
      <c r="E13" s="146">
        <f>'[1]П2 (до 15 кВт) '!BU19</f>
        <v>0</v>
      </c>
      <c r="F13" s="147">
        <v>0</v>
      </c>
      <c r="H13" s="148"/>
    </row>
    <row r="14" spans="2:8" ht="34.5" customHeight="1" thickBot="1" x14ac:dyDescent="0.35">
      <c r="B14" s="149"/>
      <c r="C14" s="150" t="s">
        <v>43</v>
      </c>
      <c r="D14" s="151">
        <f>'[1]П2 (до 15 кВт) '!BD20</f>
        <v>0</v>
      </c>
      <c r="E14" s="152">
        <f>'[1]П2 (до 15 кВт) '!BU20</f>
        <v>0</v>
      </c>
      <c r="F14" s="153">
        <v>0</v>
      </c>
      <c r="H14" s="148"/>
    </row>
    <row r="15" spans="2:8" ht="35.25" customHeight="1" x14ac:dyDescent="0.3">
      <c r="B15" s="126" t="s">
        <v>33</v>
      </c>
      <c r="C15" s="158" t="s">
        <v>44</v>
      </c>
      <c r="D15" s="159"/>
      <c r="E15" s="160"/>
      <c r="F15" s="161"/>
      <c r="H15" s="148"/>
    </row>
    <row r="16" spans="2:8" x14ac:dyDescent="0.3">
      <c r="B16" s="143"/>
      <c r="C16" s="144" t="s">
        <v>7</v>
      </c>
      <c r="D16" s="145">
        <f>'[1]С1 до 15'!$N$35</f>
        <v>1318682.8748607005</v>
      </c>
      <c r="E16" s="146">
        <f>E6</f>
        <v>6144.1333333333341</v>
      </c>
      <c r="F16" s="147">
        <f t="shared" si="0"/>
        <v>214.62471650908731</v>
      </c>
      <c r="G16" s="148"/>
      <c r="H16" s="148"/>
    </row>
    <row r="17" spans="2:8" x14ac:dyDescent="0.3">
      <c r="B17" s="143"/>
      <c r="C17" s="144" t="s">
        <v>8</v>
      </c>
      <c r="D17" s="145" t="s">
        <v>112</v>
      </c>
      <c r="E17" s="146" t="s">
        <v>112</v>
      </c>
      <c r="F17" s="147" t="s">
        <v>112</v>
      </c>
      <c r="H17" s="148"/>
    </row>
    <row r="18" spans="2:8" ht="60.75" customHeight="1" x14ac:dyDescent="0.3">
      <c r="B18" s="143" t="s">
        <v>34</v>
      </c>
      <c r="C18" s="144" t="s">
        <v>45</v>
      </c>
      <c r="D18" s="145"/>
      <c r="E18" s="146"/>
      <c r="F18" s="147"/>
      <c r="H18" s="148"/>
    </row>
    <row r="19" spans="2:8" x14ac:dyDescent="0.3">
      <c r="B19" s="143"/>
      <c r="C19" s="144" t="s">
        <v>7</v>
      </c>
      <c r="D19" s="145" t="s">
        <v>112</v>
      </c>
      <c r="E19" s="146" t="s">
        <v>112</v>
      </c>
      <c r="F19" s="147" t="s">
        <v>112</v>
      </c>
      <c r="H19" s="148"/>
    </row>
    <row r="20" spans="2:8" x14ac:dyDescent="0.3">
      <c r="B20" s="143"/>
      <c r="C20" s="144" t="s">
        <v>8</v>
      </c>
      <c r="D20" s="145" t="s">
        <v>112</v>
      </c>
      <c r="E20" s="146" t="s">
        <v>112</v>
      </c>
      <c r="F20" s="147" t="s">
        <v>112</v>
      </c>
      <c r="H20" s="148"/>
    </row>
    <row r="21" spans="2:8" ht="111.75" customHeight="1" x14ac:dyDescent="0.3">
      <c r="B21" s="143" t="s">
        <v>35</v>
      </c>
      <c r="C21" s="144" t="s">
        <v>46</v>
      </c>
      <c r="D21" s="145"/>
      <c r="E21" s="146"/>
      <c r="F21" s="147"/>
      <c r="H21" s="148"/>
    </row>
    <row r="22" spans="2:8" x14ac:dyDescent="0.3">
      <c r="B22" s="143"/>
      <c r="C22" s="144" t="s">
        <v>7</v>
      </c>
      <c r="D22" s="145">
        <f>'[1]С1 до 15'!$N$54</f>
        <v>4433579.7049625237</v>
      </c>
      <c r="E22" s="146">
        <f>E6</f>
        <v>6144.1333333333341</v>
      </c>
      <c r="F22" s="147">
        <f>D22/E22</f>
        <v>721.59562047739678</v>
      </c>
      <c r="G22" s="148"/>
      <c r="H22" s="148"/>
    </row>
    <row r="23" spans="2:8" ht="17.25" thickBot="1" x14ac:dyDescent="0.35">
      <c r="B23" s="149"/>
      <c r="C23" s="150" t="s">
        <v>8</v>
      </c>
      <c r="D23" s="151" t="s">
        <v>112</v>
      </c>
      <c r="E23" s="152" t="s">
        <v>112</v>
      </c>
      <c r="F23" s="153" t="s">
        <v>112</v>
      </c>
    </row>
    <row r="25" spans="2:8" ht="33.75" customHeight="1" x14ac:dyDescent="0.3">
      <c r="B25" s="162" t="s">
        <v>48</v>
      </c>
      <c r="C25" s="162"/>
      <c r="D25" s="162"/>
      <c r="E25" s="162"/>
      <c r="F25" s="162"/>
    </row>
    <row r="26" spans="2:8" x14ac:dyDescent="0.3">
      <c r="C26" s="164"/>
      <c r="D26" s="165"/>
      <c r="E26" s="165"/>
      <c r="F26" s="165"/>
    </row>
    <row r="27" spans="2:8" x14ac:dyDescent="0.3">
      <c r="C27" s="164"/>
      <c r="D27" s="165"/>
      <c r="E27" s="165"/>
      <c r="F27" s="165"/>
    </row>
    <row r="28" spans="2:8" x14ac:dyDescent="0.3">
      <c r="C28" s="166"/>
      <c r="D28" s="165"/>
      <c r="E28" s="165"/>
      <c r="F28" s="165"/>
    </row>
  </sheetData>
  <mergeCells count="9">
    <mergeCell ref="B2:F2"/>
    <mergeCell ref="B3:F3"/>
    <mergeCell ref="B25:F25"/>
    <mergeCell ref="B15:B17"/>
    <mergeCell ref="B18:B20"/>
    <mergeCell ref="B21:B23"/>
    <mergeCell ref="B4:C4"/>
    <mergeCell ref="B5:B7"/>
    <mergeCell ref="B9:B14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8"/>
  <sheetViews>
    <sheetView view="pageBreakPreview" zoomScale="80" zoomScaleNormal="100" zoomScaleSheetLayoutView="80" workbookViewId="0">
      <selection activeCell="M25" sqref="M25"/>
    </sheetView>
  </sheetViews>
  <sheetFormatPr defaultRowHeight="16.5" x14ac:dyDescent="0.3"/>
  <cols>
    <col min="1" max="1" width="9.140625" style="63"/>
    <col min="2" max="2" width="5.7109375" style="163" customWidth="1"/>
    <col min="3" max="3" width="53.28515625" style="63" customWidth="1"/>
    <col min="4" max="4" width="18.140625" style="63" bestFit="1" customWidth="1"/>
    <col min="5" max="5" width="15.140625" style="63" bestFit="1" customWidth="1"/>
    <col min="6" max="6" width="20" style="63" bestFit="1" customWidth="1"/>
    <col min="7" max="7" width="2.42578125" style="63" customWidth="1"/>
    <col min="8" max="16384" width="9.140625" style="63"/>
  </cols>
  <sheetData>
    <row r="2" spans="2:9" x14ac:dyDescent="0.3">
      <c r="B2" s="65" t="s">
        <v>47</v>
      </c>
      <c r="C2" s="65"/>
      <c r="D2" s="65"/>
      <c r="E2" s="65"/>
      <c r="F2" s="65"/>
    </row>
    <row r="3" spans="2:9" ht="64.5" customHeight="1" thickBot="1" x14ac:dyDescent="0.35">
      <c r="B3" s="132" t="s">
        <v>156</v>
      </c>
      <c r="C3" s="133"/>
      <c r="D3" s="133"/>
      <c r="E3" s="133"/>
      <c r="F3" s="133"/>
    </row>
    <row r="4" spans="2:9" ht="115.5" customHeight="1" thickBot="1" x14ac:dyDescent="0.35">
      <c r="B4" s="134" t="s">
        <v>29</v>
      </c>
      <c r="C4" s="135"/>
      <c r="D4" s="136" t="s">
        <v>117</v>
      </c>
      <c r="E4" s="137" t="s">
        <v>115</v>
      </c>
      <c r="F4" s="137" t="s">
        <v>116</v>
      </c>
    </row>
    <row r="5" spans="2:9" ht="30.75" customHeight="1" x14ac:dyDescent="0.3">
      <c r="B5" s="167" t="s">
        <v>30</v>
      </c>
      <c r="C5" s="168" t="s">
        <v>36</v>
      </c>
      <c r="D5" s="140"/>
      <c r="E5" s="141"/>
      <c r="F5" s="142"/>
    </row>
    <row r="6" spans="2:9" x14ac:dyDescent="0.3">
      <c r="B6" s="169"/>
      <c r="C6" s="170" t="s">
        <v>7</v>
      </c>
      <c r="D6" s="145">
        <f>'[1]15-150'!$N$21</f>
        <v>156078.84802881398</v>
      </c>
      <c r="E6" s="146">
        <f>'[1]15-150'!$O$21</f>
        <v>3578.7999999999997</v>
      </c>
      <c r="F6" s="147">
        <f>D6/E6</f>
        <v>43.612062151786631</v>
      </c>
      <c r="H6" s="148"/>
      <c r="I6" s="148"/>
    </row>
    <row r="7" spans="2:9" ht="17.25" thickBot="1" x14ac:dyDescent="0.35">
      <c r="B7" s="171"/>
      <c r="C7" s="172" t="s">
        <v>8</v>
      </c>
      <c r="D7" s="151" t="s">
        <v>112</v>
      </c>
      <c r="E7" s="152" t="s">
        <v>112</v>
      </c>
      <c r="F7" s="153" t="s">
        <v>112</v>
      </c>
    </row>
    <row r="8" spans="2:9" ht="33" thickBot="1" x14ac:dyDescent="0.35">
      <c r="B8" s="173" t="s">
        <v>31</v>
      </c>
      <c r="C8" s="174" t="s">
        <v>37</v>
      </c>
      <c r="D8" s="156" t="s">
        <v>112</v>
      </c>
      <c r="E8" s="157" t="s">
        <v>112</v>
      </c>
      <c r="F8" s="175" t="s">
        <v>112</v>
      </c>
    </row>
    <row r="9" spans="2:9" ht="31.5" x14ac:dyDescent="0.3">
      <c r="B9" s="167" t="s">
        <v>32</v>
      </c>
      <c r="C9" s="168" t="s">
        <v>38</v>
      </c>
      <c r="D9" s="140"/>
      <c r="E9" s="141"/>
      <c r="F9" s="142"/>
    </row>
    <row r="10" spans="2:9" x14ac:dyDescent="0.3">
      <c r="B10" s="169"/>
      <c r="C10" s="170" t="s">
        <v>39</v>
      </c>
      <c r="D10" s="145">
        <f>'[1]П2 (от 15 до 150 кВт)'!BD16</f>
        <v>915309.20740972483</v>
      </c>
      <c r="E10" s="146">
        <f>'[1]П2 (от 15 до 150 кВт)'!BE16</f>
        <v>392</v>
      </c>
      <c r="F10" s="147">
        <f>D10/E10</f>
        <v>2334.9724678819512</v>
      </c>
    </row>
    <row r="11" spans="2:9" x14ac:dyDescent="0.3">
      <c r="B11" s="169"/>
      <c r="C11" s="170" t="s">
        <v>40</v>
      </c>
      <c r="D11" s="145">
        <f>'[1]П2 (от 15 до 150 кВт)'!BD17</f>
        <v>1172544.1200000001</v>
      </c>
      <c r="E11" s="146">
        <f>'[1]П2 (от 15 до 150 кВт)'!BE17</f>
        <v>98</v>
      </c>
      <c r="F11" s="147">
        <f t="shared" ref="F11:F12" si="0">D11/E11</f>
        <v>11964.735918367349</v>
      </c>
    </row>
    <row r="12" spans="2:9" x14ac:dyDescent="0.3">
      <c r="B12" s="169"/>
      <c r="C12" s="170" t="s">
        <v>41</v>
      </c>
      <c r="D12" s="145">
        <f>'[1]П2 (от 15 до 150 кВт)'!BD18</f>
        <v>725218.34059225512</v>
      </c>
      <c r="E12" s="146">
        <f>'[1]П2 (от 15 до 150 кВт)'!BE18</f>
        <v>60</v>
      </c>
      <c r="F12" s="147">
        <f t="shared" si="0"/>
        <v>12086.972343204252</v>
      </c>
    </row>
    <row r="13" spans="2:9" ht="49.5" customHeight="1" x14ac:dyDescent="0.3">
      <c r="B13" s="169"/>
      <c r="C13" s="170" t="s">
        <v>42</v>
      </c>
      <c r="D13" s="145">
        <f>'[2]П2 (от 15 до 150 кВт)'!BD19</f>
        <v>0</v>
      </c>
      <c r="E13" s="145">
        <v>0</v>
      </c>
      <c r="F13" s="145">
        <v>0</v>
      </c>
    </row>
    <row r="14" spans="2:9" ht="30.75" customHeight="1" thickBot="1" x14ac:dyDescent="0.35">
      <c r="B14" s="171"/>
      <c r="C14" s="172" t="s">
        <v>43</v>
      </c>
      <c r="D14" s="145">
        <f>'[2]П2 (от 15 до 150 кВт)'!BD20</f>
        <v>0</v>
      </c>
      <c r="E14" s="151">
        <v>0</v>
      </c>
      <c r="F14" s="151">
        <v>0</v>
      </c>
      <c r="I14" s="176"/>
    </row>
    <row r="15" spans="2:9" ht="31.5" x14ac:dyDescent="0.3">
      <c r="B15" s="167" t="s">
        <v>33</v>
      </c>
      <c r="C15" s="168" t="s">
        <v>44</v>
      </c>
      <c r="D15" s="140"/>
      <c r="E15" s="141"/>
      <c r="F15" s="142"/>
    </row>
    <row r="16" spans="2:9" x14ac:dyDescent="0.3">
      <c r="B16" s="169"/>
      <c r="C16" s="170" t="s">
        <v>7</v>
      </c>
      <c r="D16" s="145">
        <f>'[1]15-150'!$N$35</f>
        <v>111219.74921806672</v>
      </c>
      <c r="E16" s="146">
        <f>E6</f>
        <v>3578.7999999999997</v>
      </c>
      <c r="F16" s="147">
        <f>D16/E16</f>
        <v>31.077386056238606</v>
      </c>
      <c r="H16" s="148"/>
      <c r="I16" s="148"/>
    </row>
    <row r="17" spans="2:9" ht="17.25" thickBot="1" x14ac:dyDescent="0.35">
      <c r="B17" s="171"/>
      <c r="C17" s="172" t="s">
        <v>8</v>
      </c>
      <c r="D17" s="151" t="s">
        <v>112</v>
      </c>
      <c r="E17" s="152" t="s">
        <v>112</v>
      </c>
      <c r="F17" s="153" t="s">
        <v>112</v>
      </c>
      <c r="I17" s="148"/>
    </row>
    <row r="18" spans="2:9" ht="65.25" customHeight="1" x14ac:dyDescent="0.3">
      <c r="B18" s="167" t="s">
        <v>34</v>
      </c>
      <c r="C18" s="88" t="s">
        <v>45</v>
      </c>
      <c r="D18" s="140"/>
      <c r="E18" s="141"/>
      <c r="F18" s="142"/>
      <c r="I18" s="148"/>
    </row>
    <row r="19" spans="2:9" ht="15" customHeight="1" x14ac:dyDescent="0.3">
      <c r="B19" s="169"/>
      <c r="C19" s="170" t="s">
        <v>7</v>
      </c>
      <c r="D19" s="145" t="s">
        <v>112</v>
      </c>
      <c r="E19" s="146" t="s">
        <v>112</v>
      </c>
      <c r="F19" s="147" t="s">
        <v>112</v>
      </c>
      <c r="I19" s="148"/>
    </row>
    <row r="20" spans="2:9" ht="15" customHeight="1" thickBot="1" x14ac:dyDescent="0.35">
      <c r="B20" s="171"/>
      <c r="C20" s="172" t="s">
        <v>8</v>
      </c>
      <c r="D20" s="151" t="s">
        <v>112</v>
      </c>
      <c r="E20" s="152" t="s">
        <v>112</v>
      </c>
      <c r="F20" s="153" t="s">
        <v>112</v>
      </c>
      <c r="I20" s="148"/>
    </row>
    <row r="21" spans="2:9" ht="111.75" customHeight="1" x14ac:dyDescent="0.3">
      <c r="B21" s="177" t="s">
        <v>35</v>
      </c>
      <c r="C21" s="178" t="s">
        <v>46</v>
      </c>
      <c r="D21" s="159"/>
      <c r="E21" s="160"/>
      <c r="F21" s="161"/>
      <c r="I21" s="148"/>
    </row>
    <row r="22" spans="2:9" x14ac:dyDescent="0.3">
      <c r="B22" s="169"/>
      <c r="C22" s="170" t="s">
        <v>7</v>
      </c>
      <c r="D22" s="145">
        <f>'[1]15-150'!$N$53</f>
        <v>90267.122368845259</v>
      </c>
      <c r="E22" s="146">
        <f>E6</f>
        <v>3578.7999999999997</v>
      </c>
      <c r="F22" s="147">
        <f>D22/E22</f>
        <v>25.22273453918779</v>
      </c>
      <c r="H22" s="148"/>
      <c r="I22" s="148"/>
    </row>
    <row r="23" spans="2:9" ht="17.25" thickBot="1" x14ac:dyDescent="0.35">
      <c r="B23" s="171"/>
      <c r="C23" s="172" t="s">
        <v>8</v>
      </c>
      <c r="D23" s="151" t="s">
        <v>112</v>
      </c>
      <c r="E23" s="152" t="s">
        <v>112</v>
      </c>
      <c r="F23" s="153" t="s">
        <v>112</v>
      </c>
    </row>
    <row r="25" spans="2:9" ht="42" customHeight="1" x14ac:dyDescent="0.3">
      <c r="B25" s="162" t="s">
        <v>143</v>
      </c>
      <c r="C25" s="162"/>
      <c r="D25" s="162"/>
      <c r="E25" s="162"/>
      <c r="F25" s="162"/>
    </row>
    <row r="26" spans="2:9" x14ac:dyDescent="0.3">
      <c r="C26" s="164"/>
      <c r="D26" s="165"/>
      <c r="E26" s="165"/>
      <c r="F26" s="165"/>
    </row>
    <row r="27" spans="2:9" x14ac:dyDescent="0.3">
      <c r="C27" s="164"/>
      <c r="D27" s="165"/>
      <c r="E27" s="165"/>
      <c r="F27" s="165"/>
    </row>
    <row r="28" spans="2:9" x14ac:dyDescent="0.3">
      <c r="C28" s="166"/>
      <c r="D28" s="165"/>
      <c r="E28" s="165"/>
      <c r="F28" s="165"/>
    </row>
  </sheetData>
  <mergeCells count="9">
    <mergeCell ref="B18:B20"/>
    <mergeCell ref="B21:B23"/>
    <mergeCell ref="B25:F25"/>
    <mergeCell ref="B2:F2"/>
    <mergeCell ref="B3:F3"/>
    <mergeCell ref="B4:C4"/>
    <mergeCell ref="B5:B7"/>
    <mergeCell ref="B9:B14"/>
    <mergeCell ref="B15:B17"/>
  </mergeCells>
  <pageMargins left="0.7" right="0.7" top="0.75" bottom="0.75" header="0.3" footer="0.3"/>
  <pageSetup paperSize="9" scale="7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8"/>
  <sheetViews>
    <sheetView view="pageBreakPreview" zoomScale="70" zoomScaleNormal="100" zoomScaleSheetLayoutView="70" workbookViewId="0">
      <selection activeCell="L12" sqref="L12"/>
    </sheetView>
  </sheetViews>
  <sheetFormatPr defaultRowHeight="16.5" x14ac:dyDescent="0.3"/>
  <cols>
    <col min="1" max="1" width="9.140625" style="63"/>
    <col min="2" max="2" width="5.7109375" style="163" customWidth="1"/>
    <col min="3" max="3" width="60.140625" style="63" customWidth="1"/>
    <col min="4" max="4" width="18.140625" style="63" bestFit="1" customWidth="1"/>
    <col min="5" max="5" width="15.140625" style="63" bestFit="1" customWidth="1"/>
    <col min="6" max="6" width="20" style="63" bestFit="1" customWidth="1"/>
    <col min="7" max="16384" width="9.140625" style="63"/>
  </cols>
  <sheetData>
    <row r="2" spans="2:8" x14ac:dyDescent="0.3">
      <c r="B2" s="65" t="s">
        <v>47</v>
      </c>
      <c r="C2" s="65"/>
      <c r="D2" s="65"/>
      <c r="E2" s="65"/>
      <c r="F2" s="65"/>
    </row>
    <row r="3" spans="2:8" ht="72" customHeight="1" thickBot="1" x14ac:dyDescent="0.35">
      <c r="B3" s="132" t="s">
        <v>157</v>
      </c>
      <c r="C3" s="133"/>
      <c r="D3" s="133"/>
      <c r="E3" s="133"/>
      <c r="F3" s="133"/>
    </row>
    <row r="4" spans="2:8" ht="90.75" customHeight="1" thickBot="1" x14ac:dyDescent="0.35">
      <c r="B4" s="134" t="s">
        <v>29</v>
      </c>
      <c r="C4" s="135"/>
      <c r="D4" s="136" t="s">
        <v>117</v>
      </c>
      <c r="E4" s="137" t="s">
        <v>115</v>
      </c>
      <c r="F4" s="137" t="s">
        <v>116</v>
      </c>
    </row>
    <row r="5" spans="2:8" ht="30.75" customHeight="1" x14ac:dyDescent="0.3">
      <c r="B5" s="167" t="s">
        <v>30</v>
      </c>
      <c r="C5" s="168" t="s">
        <v>36</v>
      </c>
      <c r="D5" s="140"/>
      <c r="E5" s="141"/>
      <c r="F5" s="142"/>
    </row>
    <row r="6" spans="2:8" x14ac:dyDescent="0.3">
      <c r="B6" s="169"/>
      <c r="C6" s="170" t="s">
        <v>7</v>
      </c>
      <c r="D6" s="145">
        <f>'[1]150-670'!$N$21</f>
        <v>41639.603259385956</v>
      </c>
      <c r="E6" s="146">
        <f>'[1]150-670'!$O$21</f>
        <v>2897</v>
      </c>
      <c r="F6" s="147">
        <f>D6/E6</f>
        <v>14.373352868272681</v>
      </c>
      <c r="G6" s="148"/>
      <c r="H6" s="148"/>
    </row>
    <row r="7" spans="2:8" ht="17.25" thickBot="1" x14ac:dyDescent="0.35">
      <c r="B7" s="171"/>
      <c r="C7" s="172" t="s">
        <v>8</v>
      </c>
      <c r="D7" s="151" t="s">
        <v>112</v>
      </c>
      <c r="E7" s="152" t="s">
        <v>112</v>
      </c>
      <c r="F7" s="153" t="s">
        <v>112</v>
      </c>
    </row>
    <row r="8" spans="2:8" ht="30.75" customHeight="1" thickBot="1" x14ac:dyDescent="0.35">
      <c r="B8" s="173" t="s">
        <v>31</v>
      </c>
      <c r="C8" s="174" t="s">
        <v>37</v>
      </c>
      <c r="D8" s="156" t="s">
        <v>112</v>
      </c>
      <c r="E8" s="157" t="s">
        <v>112</v>
      </c>
      <c r="F8" s="175" t="s">
        <v>112</v>
      </c>
    </row>
    <row r="9" spans="2:8" ht="30.75" customHeight="1" x14ac:dyDescent="0.3">
      <c r="B9" s="167" t="s">
        <v>32</v>
      </c>
      <c r="C9" s="168" t="s">
        <v>38</v>
      </c>
      <c r="D9" s="140">
        <f>D10+D11+D12+D13+D14</f>
        <v>68026.23245165484</v>
      </c>
      <c r="E9" s="141">
        <f>E10+E11+E12+E13+E14</f>
        <v>290</v>
      </c>
      <c r="F9" s="142">
        <f>D9/E9</f>
        <v>234.57321535053393</v>
      </c>
    </row>
    <row r="10" spans="2:8" x14ac:dyDescent="0.3">
      <c r="B10" s="169"/>
      <c r="C10" s="170" t="s">
        <v>39</v>
      </c>
      <c r="D10" s="145">
        <f>'[1]П2 (от 150 до 670'!BD16</f>
        <v>68026.23245165484</v>
      </c>
      <c r="E10" s="146">
        <f>'[1]П2 (от 150 до 670'!BU16</f>
        <v>290</v>
      </c>
      <c r="F10" s="147">
        <f>D10/E10</f>
        <v>234.57321535053393</v>
      </c>
    </row>
    <row r="11" spans="2:8" x14ac:dyDescent="0.3">
      <c r="B11" s="169"/>
      <c r="C11" s="170" t="s">
        <v>40</v>
      </c>
      <c r="D11" s="145">
        <f>'[1]П2 (от 150 до 670'!BD17</f>
        <v>0</v>
      </c>
      <c r="E11" s="146">
        <f>'[1]П2 (от 150 до 670'!BU17</f>
        <v>0</v>
      </c>
      <c r="F11" s="147">
        <v>0</v>
      </c>
    </row>
    <row r="12" spans="2:8" x14ac:dyDescent="0.3">
      <c r="B12" s="169"/>
      <c r="C12" s="170" t="s">
        <v>41</v>
      </c>
      <c r="D12" s="145">
        <f>'[1]П2 (от 150 до 670'!BD18</f>
        <v>0</v>
      </c>
      <c r="E12" s="146">
        <f>'[1]П2 (от 150 до 670'!BU18</f>
        <v>0</v>
      </c>
      <c r="F12" s="147">
        <v>0</v>
      </c>
    </row>
    <row r="13" spans="2:8" ht="47.25" customHeight="1" x14ac:dyDescent="0.3">
      <c r="B13" s="169"/>
      <c r="C13" s="170" t="s">
        <v>42</v>
      </c>
      <c r="D13" s="145">
        <f>'[1]П2 (от 150 до 670'!BD19</f>
        <v>0</v>
      </c>
      <c r="E13" s="146">
        <f>'[1]П2 (от 150 до 670'!BU19</f>
        <v>0</v>
      </c>
      <c r="F13" s="145">
        <v>0</v>
      </c>
    </row>
    <row r="14" spans="2:8" ht="30.75" customHeight="1" thickBot="1" x14ac:dyDescent="0.35">
      <c r="B14" s="171"/>
      <c r="C14" s="172" t="s">
        <v>43</v>
      </c>
      <c r="D14" s="145">
        <f>'[1]П2 (от 150 до 670'!BD20</f>
        <v>0</v>
      </c>
      <c r="E14" s="146">
        <f>'[1]П2 (от 150 до 670'!BU20</f>
        <v>0</v>
      </c>
      <c r="F14" s="151">
        <v>0</v>
      </c>
    </row>
    <row r="15" spans="2:8" ht="33" customHeight="1" x14ac:dyDescent="0.3">
      <c r="B15" s="167" t="s">
        <v>33</v>
      </c>
      <c r="C15" s="168" t="s">
        <v>44</v>
      </c>
      <c r="D15" s="140"/>
      <c r="E15" s="141"/>
      <c r="F15" s="142"/>
    </row>
    <row r="16" spans="2:8" x14ac:dyDescent="0.3">
      <c r="B16" s="169"/>
      <c r="C16" s="170" t="s">
        <v>7</v>
      </c>
      <c r="D16" s="145">
        <f>'[1]150-670'!$N$35</f>
        <v>21910.647200507621</v>
      </c>
      <c r="E16" s="146">
        <f>'[1]150-670'!$O$35</f>
        <v>2897</v>
      </c>
      <c r="F16" s="147">
        <f>D16/E16</f>
        <v>7.5632196066646946</v>
      </c>
      <c r="G16" s="148"/>
      <c r="H16" s="148"/>
    </row>
    <row r="17" spans="2:8" ht="17.25" thickBot="1" x14ac:dyDescent="0.35">
      <c r="B17" s="171"/>
      <c r="C17" s="172" t="s">
        <v>8</v>
      </c>
      <c r="D17" s="151" t="s">
        <v>112</v>
      </c>
      <c r="E17" s="152" t="s">
        <v>112</v>
      </c>
      <c r="F17" s="153" t="s">
        <v>112</v>
      </c>
    </row>
    <row r="18" spans="2:8" ht="58.5" customHeight="1" x14ac:dyDescent="0.3">
      <c r="B18" s="167" t="s">
        <v>34</v>
      </c>
      <c r="C18" s="88" t="s">
        <v>45</v>
      </c>
      <c r="D18" s="140"/>
      <c r="E18" s="141"/>
      <c r="F18" s="142"/>
    </row>
    <row r="19" spans="2:8" x14ac:dyDescent="0.3">
      <c r="B19" s="169"/>
      <c r="C19" s="170" t="s">
        <v>7</v>
      </c>
      <c r="D19" s="145" t="s">
        <v>112</v>
      </c>
      <c r="E19" s="146" t="s">
        <v>112</v>
      </c>
      <c r="F19" s="147" t="s">
        <v>112</v>
      </c>
    </row>
    <row r="20" spans="2:8" ht="17.25" thickBot="1" x14ac:dyDescent="0.35">
      <c r="B20" s="171"/>
      <c r="C20" s="172" t="s">
        <v>8</v>
      </c>
      <c r="D20" s="151" t="s">
        <v>112</v>
      </c>
      <c r="E20" s="152" t="s">
        <v>112</v>
      </c>
      <c r="F20" s="153" t="s">
        <v>112</v>
      </c>
    </row>
    <row r="21" spans="2:8" ht="99.75" customHeight="1" x14ac:dyDescent="0.3">
      <c r="B21" s="177" t="s">
        <v>35</v>
      </c>
      <c r="C21" s="178" t="s">
        <v>46</v>
      </c>
      <c r="D21" s="159"/>
      <c r="E21" s="160"/>
      <c r="F21" s="161"/>
    </row>
    <row r="22" spans="2:8" x14ac:dyDescent="0.3">
      <c r="B22" s="169"/>
      <c r="C22" s="170" t="s">
        <v>7</v>
      </c>
      <c r="D22" s="145">
        <f>'[1]150-670'!$N$45</f>
        <v>19461.106245225936</v>
      </c>
      <c r="E22" s="146">
        <f>E6</f>
        <v>2897</v>
      </c>
      <c r="F22" s="147">
        <f>D22/E22</f>
        <v>6.7176756110548626</v>
      </c>
      <c r="G22" s="148"/>
      <c r="H22" s="148"/>
    </row>
    <row r="23" spans="2:8" ht="17.25" thickBot="1" x14ac:dyDescent="0.35">
      <c r="B23" s="171"/>
      <c r="C23" s="172" t="s">
        <v>8</v>
      </c>
      <c r="D23" s="151" t="s">
        <v>112</v>
      </c>
      <c r="E23" s="152" t="s">
        <v>112</v>
      </c>
      <c r="F23" s="153" t="s">
        <v>112</v>
      </c>
    </row>
    <row r="25" spans="2:8" ht="42" customHeight="1" x14ac:dyDescent="0.3">
      <c r="B25" s="162" t="s">
        <v>48</v>
      </c>
      <c r="C25" s="162"/>
      <c r="D25" s="162"/>
      <c r="E25" s="162"/>
      <c r="F25" s="162"/>
    </row>
    <row r="26" spans="2:8" x14ac:dyDescent="0.3">
      <c r="C26" s="164"/>
      <c r="D26" s="165"/>
      <c r="E26" s="165"/>
      <c r="F26" s="165"/>
    </row>
    <row r="27" spans="2:8" x14ac:dyDescent="0.3">
      <c r="C27" s="164"/>
      <c r="D27" s="165"/>
      <c r="E27" s="165"/>
      <c r="F27" s="165"/>
    </row>
    <row r="28" spans="2:8" x14ac:dyDescent="0.3">
      <c r="C28" s="166"/>
      <c r="D28" s="165"/>
      <c r="E28" s="165"/>
      <c r="F28" s="165"/>
    </row>
  </sheetData>
  <mergeCells count="9">
    <mergeCell ref="B18:B20"/>
    <mergeCell ref="B21:B23"/>
    <mergeCell ref="B25:F25"/>
    <mergeCell ref="B2:F2"/>
    <mergeCell ref="B3:F3"/>
    <mergeCell ref="B4:C4"/>
    <mergeCell ref="B5:B7"/>
    <mergeCell ref="B9:B14"/>
    <mergeCell ref="B15:B17"/>
  </mergeCells>
  <pageMargins left="0.7" right="0.7" top="0.75" bottom="0.75" header="0.3" footer="0.3"/>
  <pageSetup paperSize="9" scale="7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2"/>
  <sheetViews>
    <sheetView view="pageBreakPreview" zoomScaleNormal="100" zoomScaleSheetLayoutView="100" workbookViewId="0">
      <selection activeCell="J9" sqref="J9"/>
    </sheetView>
  </sheetViews>
  <sheetFormatPr defaultRowHeight="16.5" x14ac:dyDescent="0.3"/>
  <cols>
    <col min="1" max="1" width="9.140625" style="63"/>
    <col min="2" max="2" width="5.7109375" style="63" customWidth="1"/>
    <col min="3" max="3" width="50.5703125" style="63" bestFit="1" customWidth="1"/>
    <col min="4" max="5" width="15.7109375" style="63" customWidth="1"/>
    <col min="6" max="16384" width="9.140625" style="63"/>
  </cols>
  <sheetData>
    <row r="2" spans="2:5" ht="21.75" customHeight="1" x14ac:dyDescent="0.3">
      <c r="B2" s="65" t="s">
        <v>50</v>
      </c>
      <c r="C2" s="65"/>
      <c r="D2" s="65"/>
      <c r="E2" s="65"/>
    </row>
    <row r="3" spans="2:5" ht="53.25" customHeight="1" x14ac:dyDescent="0.3">
      <c r="B3" s="179" t="s">
        <v>158</v>
      </c>
      <c r="C3" s="180"/>
      <c r="D3" s="180"/>
      <c r="E3" s="180"/>
    </row>
    <row r="4" spans="2:5" x14ac:dyDescent="0.3">
      <c r="B4" s="65"/>
      <c r="C4" s="65"/>
      <c r="D4" s="65"/>
      <c r="E4" s="65"/>
    </row>
    <row r="5" spans="2:5" ht="17.25" thickBot="1" x14ac:dyDescent="0.35">
      <c r="E5" s="181" t="s">
        <v>51</v>
      </c>
    </row>
    <row r="6" spans="2:5" ht="79.5" thickBot="1" x14ac:dyDescent="0.35">
      <c r="B6" s="182" t="s">
        <v>126</v>
      </c>
      <c r="C6" s="183" t="s">
        <v>49</v>
      </c>
      <c r="D6" s="184" t="s">
        <v>150</v>
      </c>
      <c r="E6" s="185" t="s">
        <v>149</v>
      </c>
    </row>
    <row r="7" spans="2:5" ht="30.75" customHeight="1" x14ac:dyDescent="0.3">
      <c r="B7" s="186" t="s">
        <v>30</v>
      </c>
      <c r="C7" s="187" t="s">
        <v>127</v>
      </c>
      <c r="D7" s="188">
        <f>D9+D10+D11+D12+D13</f>
        <v>3345.9592299999995</v>
      </c>
      <c r="E7" s="189">
        <f>E9+E10+E11+E12+E13</f>
        <v>7975.7588732392223</v>
      </c>
    </row>
    <row r="8" spans="2:5" x14ac:dyDescent="0.3">
      <c r="B8" s="190"/>
      <c r="C8" s="191" t="s">
        <v>52</v>
      </c>
      <c r="D8" s="192"/>
      <c r="E8" s="193"/>
    </row>
    <row r="9" spans="2:5" x14ac:dyDescent="0.3">
      <c r="B9" s="190"/>
      <c r="C9" s="191" t="s">
        <v>53</v>
      </c>
      <c r="D9" s="192">
        <f>[1]НВВ!$CJ$12</f>
        <v>110.81159</v>
      </c>
      <c r="E9" s="193">
        <f>[1]НВВ!CK12</f>
        <v>1896.0428134572039</v>
      </c>
    </row>
    <row r="10" spans="2:5" x14ac:dyDescent="0.3">
      <c r="B10" s="190"/>
      <c r="C10" s="191" t="s">
        <v>54</v>
      </c>
      <c r="D10" s="192"/>
      <c r="E10" s="193"/>
    </row>
    <row r="11" spans="2:5" x14ac:dyDescent="0.3">
      <c r="B11" s="190"/>
      <c r="C11" s="191" t="s">
        <v>55</v>
      </c>
      <c r="D11" s="192">
        <f>[1]НВВ!$CJ$14</f>
        <v>2464.3893599999997</v>
      </c>
      <c r="E11" s="193">
        <f>[1]НВВ!CK14</f>
        <v>4231.8696831118441</v>
      </c>
    </row>
    <row r="12" spans="2:5" x14ac:dyDescent="0.3">
      <c r="B12" s="190"/>
      <c r="C12" s="191" t="s">
        <v>56</v>
      </c>
      <c r="D12" s="192">
        <f>[1]НВВ!$CJ$15</f>
        <v>765.94827999999995</v>
      </c>
      <c r="E12" s="193">
        <f>[1]НВВ!CK15</f>
        <v>1288.1811315392456</v>
      </c>
    </row>
    <row r="13" spans="2:5" x14ac:dyDescent="0.3">
      <c r="B13" s="190"/>
      <c r="C13" s="191" t="s">
        <v>57</v>
      </c>
      <c r="D13" s="194">
        <f>D15+D16+D17</f>
        <v>4.8099999999999996</v>
      </c>
      <c r="E13" s="193">
        <f>E15+E16+E17</f>
        <v>559.66524513092827</v>
      </c>
    </row>
    <row r="14" spans="2:5" x14ac:dyDescent="0.3">
      <c r="B14" s="190"/>
      <c r="C14" s="191" t="s">
        <v>58</v>
      </c>
      <c r="D14" s="192"/>
      <c r="E14" s="193"/>
    </row>
    <row r="15" spans="2:5" x14ac:dyDescent="0.3">
      <c r="B15" s="190"/>
      <c r="C15" s="191" t="s">
        <v>59</v>
      </c>
      <c r="D15" s="192"/>
      <c r="E15" s="195"/>
    </row>
    <row r="16" spans="2:5" ht="32.25" x14ac:dyDescent="0.3">
      <c r="B16" s="190"/>
      <c r="C16" s="196" t="s">
        <v>128</v>
      </c>
      <c r="D16" s="192"/>
      <c r="E16" s="195"/>
    </row>
    <row r="17" spans="2:5" ht="32.25" x14ac:dyDescent="0.3">
      <c r="B17" s="190"/>
      <c r="C17" s="196" t="s">
        <v>60</v>
      </c>
      <c r="D17" s="192">
        <f>[1]НВВ!$CJ$19</f>
        <v>4.8099999999999996</v>
      </c>
      <c r="E17" s="193">
        <f>[1]НВВ!$CK$19</f>
        <v>559.66524513092827</v>
      </c>
    </row>
    <row r="18" spans="2:5" x14ac:dyDescent="0.3">
      <c r="B18" s="190"/>
      <c r="C18" s="191" t="s">
        <v>52</v>
      </c>
      <c r="D18" s="192"/>
      <c r="E18" s="193"/>
    </row>
    <row r="19" spans="2:5" x14ac:dyDescent="0.3">
      <c r="B19" s="190"/>
      <c r="C19" s="191" t="s">
        <v>61</v>
      </c>
      <c r="D19" s="192"/>
      <c r="E19" s="195"/>
    </row>
    <row r="20" spans="2:5" x14ac:dyDescent="0.3">
      <c r="B20" s="190"/>
      <c r="C20" s="191" t="s">
        <v>62</v>
      </c>
      <c r="D20" s="192"/>
      <c r="E20" s="195"/>
    </row>
    <row r="21" spans="2:5" ht="32.25" customHeight="1" x14ac:dyDescent="0.3">
      <c r="B21" s="190"/>
      <c r="C21" s="196" t="s">
        <v>129</v>
      </c>
      <c r="D21" s="192"/>
      <c r="E21" s="195"/>
    </row>
    <row r="22" spans="2:5" x14ac:dyDescent="0.3">
      <c r="B22" s="190"/>
      <c r="C22" s="191" t="s">
        <v>63</v>
      </c>
      <c r="D22" s="192"/>
      <c r="E22" s="195"/>
    </row>
    <row r="23" spans="2:5" ht="32.25" x14ac:dyDescent="0.3">
      <c r="B23" s="190"/>
      <c r="C23" s="196" t="s">
        <v>64</v>
      </c>
      <c r="D23" s="192"/>
      <c r="E23" s="195"/>
    </row>
    <row r="24" spans="2:5" x14ac:dyDescent="0.3">
      <c r="B24" s="190"/>
      <c r="C24" s="191" t="s">
        <v>65</v>
      </c>
      <c r="D24" s="192"/>
      <c r="E24" s="193"/>
    </row>
    <row r="25" spans="2:5" x14ac:dyDescent="0.3">
      <c r="B25" s="190"/>
      <c r="C25" s="191" t="s">
        <v>52</v>
      </c>
      <c r="D25" s="192"/>
      <c r="E25" s="193"/>
    </row>
    <row r="26" spans="2:5" x14ac:dyDescent="0.3">
      <c r="B26" s="190"/>
      <c r="C26" s="191" t="s">
        <v>66</v>
      </c>
      <c r="D26" s="192"/>
      <c r="E26" s="195"/>
    </row>
    <row r="27" spans="2:5" x14ac:dyDescent="0.3">
      <c r="B27" s="190"/>
      <c r="C27" s="191" t="s">
        <v>67</v>
      </c>
      <c r="D27" s="192"/>
      <c r="E27" s="195"/>
    </row>
    <row r="28" spans="2:5" x14ac:dyDescent="0.3">
      <c r="B28" s="190"/>
      <c r="C28" s="191" t="s">
        <v>68</v>
      </c>
      <c r="D28" s="192"/>
      <c r="E28" s="195"/>
    </row>
    <row r="29" spans="2:5" ht="33" thickBot="1" x14ac:dyDescent="0.35">
      <c r="B29" s="197"/>
      <c r="C29" s="198" t="s">
        <v>130</v>
      </c>
      <c r="D29" s="192"/>
      <c r="E29" s="199"/>
    </row>
    <row r="30" spans="2:5" ht="97.5" customHeight="1" thickBot="1" x14ac:dyDescent="0.35">
      <c r="B30" s="183" t="s">
        <v>31</v>
      </c>
      <c r="C30" s="200" t="s">
        <v>131</v>
      </c>
      <c r="D30" s="201">
        <f>'[3]Формат ИПР'!$J$10/1000</f>
        <v>2757.9568699999995</v>
      </c>
      <c r="E30" s="202">
        <f>[1]НВВ!$CK$30</f>
        <v>3068.4280919656912</v>
      </c>
    </row>
    <row r="31" spans="2:5" ht="17.25" thickBot="1" x14ac:dyDescent="0.35">
      <c r="B31" s="183" t="s">
        <v>32</v>
      </c>
      <c r="C31" s="203" t="s">
        <v>69</v>
      </c>
      <c r="D31" s="204">
        <v>0</v>
      </c>
      <c r="E31" s="202">
        <v>0</v>
      </c>
    </row>
    <row r="32" spans="2:5" ht="17.25" thickBot="1" x14ac:dyDescent="0.35">
      <c r="B32" s="205"/>
      <c r="C32" s="206" t="s">
        <v>70</v>
      </c>
      <c r="D32" s="204">
        <f>D7+D30+D31</f>
        <v>6103.9160999999986</v>
      </c>
      <c r="E32" s="204">
        <f>E7+E30+E31</f>
        <v>11044.186965204914</v>
      </c>
    </row>
  </sheetData>
  <mergeCells count="4">
    <mergeCell ref="B2:E2"/>
    <mergeCell ref="B3:E3"/>
    <mergeCell ref="B4:E4"/>
    <mergeCell ref="B7:B29"/>
  </mergeCells>
  <pageMargins left="0.7" right="0.7" top="0.75" bottom="0.75" header="0.3" footer="0.3"/>
  <pageSetup paperSize="9" scale="9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0"/>
  <sheetViews>
    <sheetView view="pageBreakPreview" zoomScale="110" zoomScaleNormal="100" zoomScaleSheetLayoutView="110" workbookViewId="0">
      <selection activeCell="K5" sqref="K5"/>
    </sheetView>
  </sheetViews>
  <sheetFormatPr defaultRowHeight="16.5" x14ac:dyDescent="0.3"/>
  <cols>
    <col min="1" max="1" width="9.140625" style="63"/>
    <col min="2" max="2" width="5.7109375" style="233" customWidth="1"/>
    <col min="3" max="3" width="49.7109375" style="63" customWidth="1"/>
    <col min="4" max="5" width="18.7109375" style="63" customWidth="1"/>
    <col min="6" max="16384" width="9.140625" style="63"/>
  </cols>
  <sheetData>
    <row r="2" spans="2:5" x14ac:dyDescent="0.3">
      <c r="B2" s="65" t="s">
        <v>74</v>
      </c>
      <c r="C2" s="65"/>
      <c r="D2" s="65"/>
      <c r="E2" s="65"/>
    </row>
    <row r="3" spans="2:5" ht="45" customHeight="1" x14ac:dyDescent="0.3">
      <c r="B3" s="207" t="s">
        <v>159</v>
      </c>
      <c r="C3" s="208"/>
      <c r="D3" s="208"/>
      <c r="E3" s="208"/>
    </row>
    <row r="4" spans="2:5" ht="12.75" customHeight="1" thickBot="1" x14ac:dyDescent="0.35">
      <c r="B4" s="133"/>
      <c r="C4" s="133"/>
      <c r="D4" s="133"/>
      <c r="E4" s="133"/>
    </row>
    <row r="5" spans="2:5" ht="114" customHeight="1" thickBot="1" x14ac:dyDescent="0.35">
      <c r="B5" s="182" t="s">
        <v>126</v>
      </c>
      <c r="C5" s="75" t="s">
        <v>29</v>
      </c>
      <c r="D5" s="209" t="s">
        <v>132</v>
      </c>
      <c r="E5" s="210" t="s">
        <v>133</v>
      </c>
    </row>
    <row r="6" spans="2:5" ht="31.5" x14ac:dyDescent="0.3">
      <c r="B6" s="89" t="s">
        <v>30</v>
      </c>
      <c r="C6" s="211" t="s">
        <v>71</v>
      </c>
      <c r="D6" s="212">
        <f t="shared" ref="D6:E8" si="0">(D10+D14+D18)</f>
        <v>485321.42</v>
      </c>
      <c r="E6" s="213">
        <f t="shared" si="0"/>
        <v>60</v>
      </c>
    </row>
    <row r="7" spans="2:5" ht="63.75" customHeight="1" x14ac:dyDescent="0.3">
      <c r="B7" s="94" t="s">
        <v>31</v>
      </c>
      <c r="C7" s="214" t="s">
        <v>72</v>
      </c>
      <c r="D7" s="215">
        <f t="shared" si="0"/>
        <v>0</v>
      </c>
      <c r="E7" s="216">
        <f t="shared" si="0"/>
        <v>0</v>
      </c>
    </row>
    <row r="8" spans="2:5" ht="48.75" customHeight="1" thickBot="1" x14ac:dyDescent="0.35">
      <c r="B8" s="99" t="s">
        <v>32</v>
      </c>
      <c r="C8" s="217" t="s">
        <v>73</v>
      </c>
      <c r="D8" s="218">
        <f t="shared" si="0"/>
        <v>0</v>
      </c>
      <c r="E8" s="219">
        <f t="shared" si="0"/>
        <v>0</v>
      </c>
    </row>
    <row r="9" spans="2:5" ht="17.25" thickBot="1" x14ac:dyDescent="0.35">
      <c r="B9" s="220">
        <v>2014</v>
      </c>
      <c r="C9" s="221"/>
      <c r="D9" s="222"/>
      <c r="E9" s="223"/>
    </row>
    <row r="10" spans="2:5" ht="31.5" hidden="1" x14ac:dyDescent="0.3">
      <c r="B10" s="107" t="s">
        <v>30</v>
      </c>
      <c r="C10" s="178" t="s">
        <v>71</v>
      </c>
      <c r="D10" s="224">
        <f>'[1]расчеты ставок'!$D$71</f>
        <v>0</v>
      </c>
      <c r="E10" s="225">
        <f>'[1]расчеты ставок'!$J$71</f>
        <v>0</v>
      </c>
    </row>
    <row r="11" spans="2:5" ht="63" hidden="1" x14ac:dyDescent="0.3">
      <c r="B11" s="94" t="s">
        <v>31</v>
      </c>
      <c r="C11" s="226" t="s">
        <v>72</v>
      </c>
      <c r="D11" s="227">
        <v>0</v>
      </c>
      <c r="E11" s="228">
        <v>0</v>
      </c>
    </row>
    <row r="12" spans="2:5" ht="32.25" hidden="1" thickBot="1" x14ac:dyDescent="0.35">
      <c r="B12" s="99" t="s">
        <v>32</v>
      </c>
      <c r="C12" s="229" t="s">
        <v>73</v>
      </c>
      <c r="D12" s="230">
        <v>0</v>
      </c>
      <c r="E12" s="231">
        <v>0</v>
      </c>
    </row>
    <row r="13" spans="2:5" ht="17.25" hidden="1" thickBot="1" x14ac:dyDescent="0.35">
      <c r="B13" s="220">
        <v>2015</v>
      </c>
      <c r="C13" s="221"/>
      <c r="D13" s="221"/>
      <c r="E13" s="232"/>
    </row>
    <row r="14" spans="2:5" ht="31.5" hidden="1" x14ac:dyDescent="0.3">
      <c r="B14" s="89" t="s">
        <v>30</v>
      </c>
      <c r="C14" s="178" t="s">
        <v>71</v>
      </c>
      <c r="D14" s="224">
        <f>'[1]расчеты ставок'!$E$71</f>
        <v>0</v>
      </c>
      <c r="E14" s="225">
        <f>'[1]расчеты ставок'!$K$71</f>
        <v>0</v>
      </c>
    </row>
    <row r="15" spans="2:5" ht="63" hidden="1" x14ac:dyDescent="0.3">
      <c r="B15" s="94" t="s">
        <v>31</v>
      </c>
      <c r="C15" s="226" t="s">
        <v>72</v>
      </c>
      <c r="D15" s="227">
        <v>0</v>
      </c>
      <c r="E15" s="228">
        <v>0</v>
      </c>
    </row>
    <row r="16" spans="2:5" ht="32.25" hidden="1" thickBot="1" x14ac:dyDescent="0.35">
      <c r="B16" s="99" t="s">
        <v>32</v>
      </c>
      <c r="C16" s="229" t="s">
        <v>73</v>
      </c>
      <c r="D16" s="230">
        <v>0</v>
      </c>
      <c r="E16" s="231">
        <v>0</v>
      </c>
    </row>
    <row r="17" spans="2:5" ht="17.25" hidden="1" thickBot="1" x14ac:dyDescent="0.35">
      <c r="B17" s="220">
        <v>2016</v>
      </c>
      <c r="C17" s="221"/>
      <c r="D17" s="221"/>
      <c r="E17" s="232"/>
    </row>
    <row r="18" spans="2:5" ht="31.5" hidden="1" x14ac:dyDescent="0.3">
      <c r="B18" s="107" t="s">
        <v>30</v>
      </c>
      <c r="C18" s="178" t="s">
        <v>71</v>
      </c>
      <c r="D18" s="224">
        <f>'[1]расчеты ставок'!$F$71</f>
        <v>485321.42</v>
      </c>
      <c r="E18" s="225">
        <f>'[1]расчеты ставок'!$L$71</f>
        <v>60</v>
      </c>
    </row>
    <row r="19" spans="2:5" ht="63" hidden="1" x14ac:dyDescent="0.3">
      <c r="B19" s="94" t="s">
        <v>31</v>
      </c>
      <c r="C19" s="226" t="s">
        <v>72</v>
      </c>
      <c r="D19" s="227">
        <v>0</v>
      </c>
      <c r="E19" s="228">
        <v>0</v>
      </c>
    </row>
    <row r="20" spans="2:5" ht="32.25" hidden="1" thickBot="1" x14ac:dyDescent="0.35">
      <c r="B20" s="99" t="s">
        <v>32</v>
      </c>
      <c r="C20" s="229" t="s">
        <v>73</v>
      </c>
      <c r="D20" s="230">
        <v>0</v>
      </c>
      <c r="E20" s="231">
        <v>0</v>
      </c>
    </row>
  </sheetData>
  <mergeCells count="6">
    <mergeCell ref="B17:E17"/>
    <mergeCell ref="B2:E2"/>
    <mergeCell ref="B3:E3"/>
    <mergeCell ref="B4:E4"/>
    <mergeCell ref="B9:E9"/>
    <mergeCell ref="B13:E13"/>
  </mergeCell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14</vt:i4>
      </vt:variant>
    </vt:vector>
  </HeadingPairs>
  <TitlesOfParts>
    <vt:vector size="28" baseType="lpstr">
      <vt:lpstr>Приложение 2</vt:lpstr>
      <vt:lpstr>Приложени 3  до 15 </vt:lpstr>
      <vt:lpstr>Приложение 3 15-150</vt:lpstr>
      <vt:lpstr>Приложение 3 150-670</vt:lpstr>
      <vt:lpstr>Приложение 4 до 15</vt:lpstr>
      <vt:lpstr>Приложение 4 15-150</vt:lpstr>
      <vt:lpstr>Приложение 4 150-670</vt:lpstr>
      <vt:lpstr>Приложение 5</vt:lpstr>
      <vt:lpstr>Приложение 6</vt:lpstr>
      <vt:lpstr>Приложение 7</vt:lpstr>
      <vt:lpstr>Приложение 8</vt:lpstr>
      <vt:lpstr>Приложение 8 9 м</vt:lpstr>
      <vt:lpstr>Приложение 9 9 мес</vt:lpstr>
      <vt:lpstr>Приложение 9</vt:lpstr>
      <vt:lpstr>'Приложени 3  до 15 '!Область_печати</vt:lpstr>
      <vt:lpstr>'Приложение 2'!Область_печати</vt:lpstr>
      <vt:lpstr>'Приложение 3 150-670'!Область_печати</vt:lpstr>
      <vt:lpstr>'Приложение 3 15-150'!Область_печати</vt:lpstr>
      <vt:lpstr>'Приложение 4 150-670'!Область_печати</vt:lpstr>
      <vt:lpstr>'Приложение 4 15-150'!Область_печати</vt:lpstr>
      <vt:lpstr>'Приложение 4 до 15'!Область_печати</vt:lpstr>
      <vt:lpstr>'Приложение 5'!Область_печати</vt:lpstr>
      <vt:lpstr>'Приложение 6'!Область_печати</vt:lpstr>
      <vt:lpstr>'Приложение 7'!Область_печати</vt:lpstr>
      <vt:lpstr>'Приложение 8'!Область_печати</vt:lpstr>
      <vt:lpstr>'Приложение 8 9 м'!Область_печати</vt:lpstr>
      <vt:lpstr>'Приложение 9'!Область_печати</vt:lpstr>
      <vt:lpstr>'Приложение 9 9 мес'!Область_печати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2017-10-20T09:14:20Z</dcterms:modified>
</cp:coreProperties>
</file>