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АЛАНС\НА САЙТ\2023\"/>
    </mc:Choice>
  </mc:AlternateContent>
  <bookViews>
    <workbookView xWindow="0" yWindow="0" windowWidth="13005" windowHeight="11130"/>
  </bookViews>
  <sheets>
    <sheet name="март" sheetId="2" r:id="rId1"/>
  </sheets>
  <externalReferences>
    <externalReference r:id="rId2"/>
  </externalReferences>
  <definedNames>
    <definedName name="_xlnm.Print_Area" localSheetId="0">март!$B$1:$C$30</definedName>
  </definedNames>
  <calcPr calcId="162913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2" i="2"/>
  <c r="C20" i="2"/>
  <c r="C19" i="2"/>
  <c r="C18" i="2"/>
  <c r="C17" i="2"/>
  <c r="C14" i="2"/>
  <c r="C6" i="2"/>
  <c r="C5" i="2" l="1"/>
  <c r="C13" i="2" l="1"/>
  <c r="C21" i="2" l="1"/>
  <c r="C30" i="2" s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<sst xmlns="http://schemas.openxmlformats.org/spreadsheetml/2006/main" count="31" uniqueCount="17">
  <si>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</si>
  <si>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</si>
  <si>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</si>
  <si>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</si>
  <si>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</si>
  <si>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</si>
  <si>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</si>
  <si>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</si>
  <si>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</si>
  <si>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</si>
  <si>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</si>
  <si>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</si>
  <si>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</si>
  <si>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</si>
  <si>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 до 670 кВт</t>
  </si>
  <si>
    <t>,</t>
  </si>
  <si>
    <t>Отчетный период: март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</si>
</sst>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_ ;\-#,##0.0\ "/>
    <numFmt numFmtId="166" formatCode="#,##0.000_ ;\-#,##0.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4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8" xfId="2" applyFont="1" applyBorder="1" applyAlignment="1">
      <alignment vertical="center" wrapText="1"/>
    </xf>
    <xf numFmtId="49" fontId="6" fillId="0" borderId="10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0" xfId="2" applyFont="1" applyFill="1" applyBorder="1" applyAlignment="1">
      <alignment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166" fontId="5" fillId="0" borderId="4" xfId="1" applyNumberFormat="1" applyFont="1" applyBorder="1" applyAlignment="1">
      <alignment horizontal="center" vertical="center" wrapText="1"/>
    </xf>
    <xf numFmtId="166" fontId="5" fillId="0" borderId="6" xfId="1" applyNumberFormat="1" applyFont="1" applyBorder="1" applyAlignment="1">
      <alignment horizontal="center" vertical="center" wrapText="1"/>
    </xf>
    <xf numFmtId="166" fontId="6" fillId="0" borderId="11" xfId="1" applyNumberFormat="1" applyFont="1" applyBorder="1" applyAlignment="1">
      <alignment horizontal="center" vertical="center" wrapText="1"/>
    </xf>
    <xf numFmtId="166" fontId="6" fillId="2" borderId="11" xfId="1" applyNumberFormat="1" applyFont="1" applyFill="1" applyBorder="1" applyAlignment="1">
      <alignment horizontal="center" vertical="center" wrapText="1"/>
    </xf>
    <xf numFmtId="166" fontId="5" fillId="0" borderId="9" xfId="1" applyNumberFormat="1" applyFont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0;&#1051;&#1040;&#1053;&#1057;/&#1092;&#1086;&#1088;&#1084;&#1072;%2046/2023/46EE.STX.EIAS_&#1084;&#1072;&#1088;&#109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30">
          <cell r="AH30">
            <v>2432.5479999999998</v>
          </cell>
        </row>
        <row r="48">
          <cell r="AH48">
            <v>2594.6509999999998</v>
          </cell>
          <cell r="BJ48">
            <v>185.89</v>
          </cell>
        </row>
        <row r="51">
          <cell r="AH51">
            <v>2047.8069999999998</v>
          </cell>
          <cell r="BJ51">
            <v>0</v>
          </cell>
        </row>
        <row r="52">
          <cell r="AH52">
            <v>787.84199999999998</v>
          </cell>
        </row>
        <row r="53">
          <cell r="AH53">
            <v>454.09</v>
          </cell>
          <cell r="BJ53">
            <v>929.08799999999997</v>
          </cell>
        </row>
        <row r="54">
          <cell r="AH54">
            <v>0</v>
          </cell>
        </row>
        <row r="66">
          <cell r="F66">
            <v>1949.1249999999995</v>
          </cell>
          <cell r="AH66">
            <v>341.85899999999998</v>
          </cell>
        </row>
        <row r="68">
          <cell r="F68">
            <v>303.88</v>
          </cell>
        </row>
        <row r="69">
          <cell r="F69">
            <v>10142.171000000008</v>
          </cell>
          <cell r="BJ69">
            <v>917.89700000000028</v>
          </cell>
        </row>
        <row r="70">
          <cell r="F70">
            <v>238.86799999999999</v>
          </cell>
        </row>
        <row r="71">
          <cell r="F71">
            <v>5184.4630000000016</v>
          </cell>
        </row>
        <row r="72">
          <cell r="F72">
            <v>174.02</v>
          </cell>
          <cell r="BJ72">
            <v>0</v>
          </cell>
        </row>
      </sheetData>
      <sheetData sheetId="3">
        <row r="54">
          <cell r="J54">
            <v>140.88399999999999</v>
          </cell>
        </row>
        <row r="69">
          <cell r="F69">
            <v>756.89599999999996</v>
          </cell>
        </row>
        <row r="72">
          <cell r="F72">
            <v>66.359000000000009</v>
          </cell>
          <cell r="J72">
            <v>405.32899999999989</v>
          </cell>
        </row>
      </sheetData>
      <sheetData sheetId="4">
        <row r="18">
          <cell r="F18">
            <v>26484.673000000003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6" activePane="bottomRight" state="frozen"/>
      <selection pane="topRight" activeCell="C1" sqref="C1"/>
      <selection pane="bottomLeft" activeCell="A5" sqref="A5"/>
      <selection pane="bottomRight" activeCell="D10" sqref="D10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3" t="s">
        <v>12</v>
      </c>
      <c r="C1" s="23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15</v>
      </c>
      <c r="C3" s="4"/>
    </row>
    <row r="4" spans="2:5" ht="39" thickBot="1" x14ac:dyDescent="0.25">
      <c r="B4" s="5" t="s">
        <v>13</v>
      </c>
      <c r="C4" s="6" t="s">
        <v>11</v>
      </c>
    </row>
    <row r="5" spans="2:5" ht="25.5" x14ac:dyDescent="0.2">
      <c r="B5" s="7" t="s">
        <v>0</v>
      </c>
      <c r="C5" s="17">
        <f>SUM(C6:C12)</f>
        <v>2432.5479999999998</v>
      </c>
    </row>
    <row r="6" spans="2:5" x14ac:dyDescent="0.2">
      <c r="B6" s="8" t="s">
        <v>1</v>
      </c>
      <c r="C6" s="18">
        <f>'[1]Раздел I. А'!$AH$30</f>
        <v>2432.5479999999998</v>
      </c>
    </row>
    <row r="7" spans="2:5" x14ac:dyDescent="0.2">
      <c r="B7" s="8" t="s">
        <v>2</v>
      </c>
      <c r="C7" s="15">
        <v>0</v>
      </c>
      <c r="E7" s="1"/>
    </row>
    <row r="8" spans="2:5" x14ac:dyDescent="0.2">
      <c r="B8" s="8" t="s">
        <v>3</v>
      </c>
      <c r="C8" s="15">
        <v>0</v>
      </c>
      <c r="E8" s="1"/>
    </row>
    <row r="9" spans="2:5" x14ac:dyDescent="0.2">
      <c r="B9" s="8" t="s">
        <v>4</v>
      </c>
      <c r="C9" s="15">
        <v>0</v>
      </c>
      <c r="E9" s="1"/>
    </row>
    <row r="10" spans="2:5" x14ac:dyDescent="0.2">
      <c r="B10" s="8" t="s">
        <v>5</v>
      </c>
      <c r="C10" s="15">
        <v>0</v>
      </c>
      <c r="E10" s="1"/>
    </row>
    <row r="11" spans="2:5" x14ac:dyDescent="0.2">
      <c r="B11" s="8" t="s">
        <v>6</v>
      </c>
      <c r="C11" s="15">
        <v>0</v>
      </c>
      <c r="E11" s="1"/>
    </row>
    <row r="12" spans="2:5" ht="13.5" thickBot="1" x14ac:dyDescent="0.25">
      <c r="B12" s="9" t="s">
        <v>7</v>
      </c>
      <c r="C12" s="16">
        <v>0</v>
      </c>
      <c r="E12" s="1"/>
    </row>
    <row r="13" spans="2:5" ht="25.5" x14ac:dyDescent="0.2">
      <c r="B13" s="10" t="s">
        <v>8</v>
      </c>
      <c r="C13" s="17">
        <f>SUM(C14:C20)</f>
        <v>7140.2519999999995</v>
      </c>
      <c r="E13" s="1"/>
    </row>
    <row r="14" spans="2:5" x14ac:dyDescent="0.2">
      <c r="B14" s="8" t="s">
        <v>1</v>
      </c>
      <c r="C14" s="18">
        <f>'[1]Раздел I. А'!$AH$48+'[1]Раздел I. А'!$BJ$48</f>
        <v>2780.5409999999997</v>
      </c>
      <c r="E14" s="1"/>
    </row>
    <row r="15" spans="2:5" x14ac:dyDescent="0.2">
      <c r="B15" s="8" t="s">
        <v>2</v>
      </c>
      <c r="C15" s="18">
        <v>0</v>
      </c>
      <c r="E15" s="1"/>
    </row>
    <row r="16" spans="2:5" x14ac:dyDescent="0.2">
      <c r="B16" s="8" t="s">
        <v>3</v>
      </c>
      <c r="C16" s="18">
        <v>0</v>
      </c>
    </row>
    <row r="17" spans="2:3" x14ac:dyDescent="0.2">
      <c r="B17" s="8" t="s">
        <v>4</v>
      </c>
      <c r="C17" s="18">
        <f>'[1]Раздел I. А'!$BJ$51+'[1]Раздел I. А'!$AH$51</f>
        <v>2047.8069999999998</v>
      </c>
    </row>
    <row r="18" spans="2:3" x14ac:dyDescent="0.2">
      <c r="B18" s="8" t="s">
        <v>5</v>
      </c>
      <c r="C18" s="18">
        <f>'[1]Раздел I. А'!$AH$52</f>
        <v>787.84199999999998</v>
      </c>
    </row>
    <row r="19" spans="2:3" x14ac:dyDescent="0.2">
      <c r="B19" s="8" t="s">
        <v>6</v>
      </c>
      <c r="C19" s="18">
        <f>'[1]Раздел I. А'!$AH$53+'[1]Раздел I. А'!$BJ$53</f>
        <v>1383.1779999999999</v>
      </c>
    </row>
    <row r="20" spans="2:3" ht="13.5" thickBot="1" x14ac:dyDescent="0.25">
      <c r="B20" s="11" t="s">
        <v>7</v>
      </c>
      <c r="C20" s="22">
        <f>'[1]Раздел I. А'!$AH$54+'[1]Раздел I. Б'!$J$54</f>
        <v>140.88399999999999</v>
      </c>
    </row>
    <row r="21" spans="2:3" ht="25.5" x14ac:dyDescent="0.2">
      <c r="B21" s="7" t="s">
        <v>14</v>
      </c>
      <c r="C21" s="17">
        <f>SUM(C22:C28)</f>
        <v>20480.867000000009</v>
      </c>
    </row>
    <row r="22" spans="2:3" x14ac:dyDescent="0.2">
      <c r="B22" s="8" t="s">
        <v>1</v>
      </c>
      <c r="C22" s="18">
        <f>'[1]Раздел I. А'!$F$66+'[1]Раздел I. А'!$AH$66</f>
        <v>2290.9839999999995</v>
      </c>
    </row>
    <row r="23" spans="2:3" x14ac:dyDescent="0.2">
      <c r="B23" s="8" t="s">
        <v>2</v>
      </c>
      <c r="C23" s="18">
        <v>0</v>
      </c>
    </row>
    <row r="24" spans="2:3" x14ac:dyDescent="0.2">
      <c r="B24" s="8" t="s">
        <v>3</v>
      </c>
      <c r="C24" s="18">
        <f>'[1]Раздел I. А'!$F$68</f>
        <v>303.88</v>
      </c>
    </row>
    <row r="25" spans="2:3" x14ac:dyDescent="0.2">
      <c r="B25" s="8" t="s">
        <v>4</v>
      </c>
      <c r="C25" s="18">
        <f>'[1]Раздел I. А'!$F$69+'[1]Раздел I. А'!$BJ$69+'[1]Раздел I. Б'!$F$69</f>
        <v>11816.964000000009</v>
      </c>
    </row>
    <row r="26" spans="2:3" x14ac:dyDescent="0.2">
      <c r="B26" s="8" t="s">
        <v>5</v>
      </c>
      <c r="C26" s="18">
        <f>'[1]Раздел I. А'!$F$70</f>
        <v>238.86799999999999</v>
      </c>
    </row>
    <row r="27" spans="2:3" x14ac:dyDescent="0.2">
      <c r="B27" s="8" t="s">
        <v>6</v>
      </c>
      <c r="C27" s="18">
        <f>'[1]Раздел I. А'!$F$71</f>
        <v>5184.4630000000016</v>
      </c>
    </row>
    <row r="28" spans="2:3" ht="13.5" thickBot="1" x14ac:dyDescent="0.25">
      <c r="B28" s="9" t="s">
        <v>7</v>
      </c>
      <c r="C28" s="19">
        <f>'[1]Раздел I. А'!$F$72+'[1]Раздел I. А'!$BJ$72+'[1]Раздел I. Б'!$J$72+'[1]Раздел I. Б'!$F$72</f>
        <v>645.70799999999997</v>
      </c>
    </row>
    <row r="29" spans="2:3" ht="13.5" thickBot="1" x14ac:dyDescent="0.25">
      <c r="B29" s="12" t="s">
        <v>9</v>
      </c>
      <c r="C29" s="20">
        <f>'[1]Раздел I. В'!$F$18</f>
        <v>26484.673000000003</v>
      </c>
    </row>
    <row r="30" spans="2:3" ht="20.25" customHeight="1" thickBot="1" x14ac:dyDescent="0.25">
      <c r="B30" s="14" t="s">
        <v>10</v>
      </c>
      <c r="C30" s="21">
        <f>C29+C21+C13+C5</f>
        <v>56538.340000000011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Куршева Эльвира Муссовна</cp:lastModifiedBy>
  <cp:lastPrinted>2021-01-25T07:28:33Z</cp:lastPrinted>
  <dcterms:created xsi:type="dcterms:W3CDTF">2020-06-15T08:08:50Z</dcterms:created>
  <dcterms:modified xsi:type="dcterms:W3CDTF">2023-04-18T05:51:03Z</dcterms:modified>
</cp:coreProperties>
</file>