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600" tabRatio="862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<sst xmlns="http://schemas.openxmlformats.org/spreadsheetml/2006/main" count="75" uniqueCount="29">
  <si>
    <t xml:space="preserve">цена, руб./МВт.ч </t>
  </si>
  <si>
    <t>Поставщик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</si>
  <si>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</si>
  <si>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</si>
  <si>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</si>
  <si>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</si>
  <si>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</si>
  <si>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</si>
  <si>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</si>
  <si>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</si>
  <si>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</si>
  <si>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r>
      <rPr>
        <b/>
        <sz val="11"/>
        <rFont val="Arial Cyr"/>
        <family val="0"/>
      </rPr>
      <t>п.52 а)</t>
    </r>
    <r>
      <rPr>
        <sz val="11"/>
        <rFont val="Arial Cyr"/>
        <family val="0"/>
      </rPr>
      <t xml:space="preserve">
объем покупки электрической энергии (мощности) на розничном рынке электроэнергии, за исключением покупки электрической энергии гарантирующим поставщиком у собственников и иных законных владельцев объектов микрогенерации
</t>
    </r>
  </si>
  <si>
    <t xml:space="preserve">Информация об объемах покупки электрической энергии на розничном рынке, раскрываемая в соответствии с п.52а) и п.52в)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</t>
  </si>
  <si>
    <t xml:space="preserve">Информация об объемах покупки электрической энергии на розничном рынке, раскрываемая в соответствии с п.49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</t>
  </si>
  <si>
    <t>совокупный объем покупки электрической энергии гарантирующим поставщиком у  производителей  электрической  энергии  (мощности)  на розничных рынках, МВт·ч</t>
  </si>
  <si>
    <t>ноябрь</t>
  </si>
  <si>
    <t>декабрь</t>
  </si>
  <si>
    <t>год</t>
  </si>
  <si>
    <t>в  т.ч.  у  собственников  и   иных    законных    владельцев  объектов микрогенерации, МВт·ч</t>
  </si>
  <si>
    <t>Объем, МВт·ч</t>
  </si>
  <si>
    <r>
      <rPr>
        <b/>
        <sz val="11"/>
        <rFont val="Arial Cyr"/>
        <family val="0"/>
      </rPr>
      <t xml:space="preserve">п.52 в)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 Cyr"/>
        <family val="0"/>
      </rPr>
      <t>объем и средневзвешенная цена покупки на розничном рынке электрической энергии (мощности), выработанной на объектах микрогенерации.</t>
    </r>
  </si>
  <si>
    <t>Объем, тыс.кВт.ч.</t>
  </si>
  <si>
    <t>август</t>
  </si>
  <si>
    <t>ПАО "РусГидро"</t>
  </si>
  <si>
    <t>ООО "ЮГЭНЕРГО"</t>
  </si>
  <si>
    <t>ООО "ЭкоГенерация"</t>
  </si>
  <si>
    <t>период 2022 года</t>
  </si>
  <si>
    <t>Период 2022 года</t>
  </si>
  <si>
    <t>По состоянию на 01.05.2022 договоры купли- продажи электрической энергии на розничном рынке , выработанной на объектах микрогенерации, Обществом не заключались. Покупка электроэнергии, выработанной на объектах микрогенерации, не осуществлялась.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</si>
</sst>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_);_(@_)"/>
    <numFmt numFmtId="189" formatCode="_-* #,##0.0_р_._-;\-* #,##0.0_р_._-;_-* &quot;-&quot;?_р_.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_(* #,##0.0_);_(* \(#,##0.0\);_(* &quot;-&quot;??_);_(@_)"/>
    <numFmt numFmtId="198" formatCode="_(* #,##0.000_);_(* \(#,##0.000\);_(* &quot;-&quot;??_);_(@_)"/>
    <numFmt numFmtId="199" formatCode="_-* #,##0.000_р_._-;\-* #,##0.000_р_._-;_-* &quot;-&quot;???_р_._-;_-@_-"/>
    <numFmt numFmtId="200" formatCode="_-* #,##0.000_р_._-;\-* #,##0.000_р_._-;_-* &quot;-&quot;??_р_._-;_-@_-"/>
    <numFmt numFmtId="201" formatCode="_-* #,##0.0000_р_._-;\-* #,##0.0000_р_._-;_-* &quot;-&quot;??_р_._-;_-@_-"/>
    <numFmt numFmtId="202" formatCode="_-* #,##0.00000_р_._-;\-* #,##0.00000_р_._-;_-* &quot;-&quot;??_р_._-;_-@_-"/>
    <numFmt numFmtId="203" formatCode="_(* #,##0.0000_);_(* \(#,##0.0000\);_(* &quot;-&quot;??_);_(@_)"/>
    <numFmt numFmtId="204" formatCode="[$-FC19]d\ mmmm\ yyyy\ &quot;г.&quot;"/>
    <numFmt numFmtId="205" formatCode="[$-419]mmmm\ yyyy;@"/>
    <numFmt numFmtId="206" formatCode="_(* #,##0.00000_);_(* \(#,##0.00000\);_(* &quot;-&quot;??_);_(@_)"/>
    <numFmt numFmtId="207" formatCode="_-* #,##0_р_._-;\-* #,##0_р_._-;_-* &quot;-&quot;??_р_._-;_-@_-"/>
    <numFmt numFmtId="208" formatCode="_(* #,##0_);_(* \(#,##0\);_(* &quot;-&quot;??_);_(@_)"/>
    <numFmt numFmtId="209" formatCode="mmm/yyyy"/>
    <numFmt numFmtId="210" formatCode="0.000"/>
    <numFmt numFmtId="211" formatCode="#,##0.0"/>
    <numFmt numFmtId="212" formatCode="_-* #,##0.00000\ _₽_-;\-* #,##0.00000\ _₽_-;_-* &quot;-&quot;?????\ _₽_-;_-@_-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36"/>
      <name val="Arial"/>
      <family val="2"/>
    </font>
    <font>
      <b/>
      <sz val="11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7030A0"/>
      <name val="Arial"/>
      <family val="2"/>
    </font>
    <font>
      <b/>
      <sz val="11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20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10" fontId="47" fillId="0" borderId="0" xfId="0" applyNumberFormat="1" applyFont="1" applyAlignment="1">
      <alignment/>
    </xf>
    <xf numFmtId="0" fontId="47" fillId="0" borderId="0" xfId="0" applyFont="1" applyAlignment="1">
      <alignment/>
    </xf>
    <xf numFmtId="190" fontId="48" fillId="0" borderId="11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" fontId="5" fillId="0" borderId="10" xfId="6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" fontId="5" fillId="0" borderId="10" xfId="0" applyNumberFormat="1" applyFont="1" applyBorder="1" applyAlignment="1">
      <alignment horizontal="right" vertical="center"/>
    </xf>
    <xf numFmtId="205" fontId="6" fillId="0" borderId="10" xfId="0" applyNumberFormat="1" applyFont="1" applyBorder="1" applyAlignment="1">
      <alignment horizontal="center" vertical="center"/>
    </xf>
    <xf numFmtId="190" fontId="5" fillId="0" borderId="10" xfId="60" applyNumberFormat="1" applyFont="1" applyBorder="1" applyAlignment="1">
      <alignment horizontal="right" vertical="center"/>
    </xf>
    <xf numFmtId="4" fontId="5" fillId="0" borderId="10" xfId="60" applyNumberFormat="1" applyFont="1" applyBorder="1" applyAlignment="1">
      <alignment horizontal="right" vertical="center"/>
    </xf>
    <xf numFmtId="0" fontId="51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190" fontId="5" fillId="0" borderId="10" xfId="60" applyNumberFormat="1" applyFont="1" applyBorder="1" applyAlignment="1">
      <alignment horizontal="right"/>
    </xf>
    <xf numFmtId="0" fontId="4" fillId="2" borderId="0" xfId="0" applyFont="1" applyFill="1" applyAlignment="1">
      <alignment horizontal="center" vertical="top" wrapText="1"/>
    </xf>
    <xf numFmtId="205" fontId="5" fillId="0" borderId="12" xfId="0" applyNumberFormat="1" applyFont="1" applyBorder="1" applyAlignment="1">
      <alignment horizontal="center" vertical="center"/>
    </xf>
    <xf numFmtId="205" fontId="5" fillId="0" borderId="13" xfId="0" applyNumberFormat="1" applyFont="1" applyBorder="1" applyAlignment="1">
      <alignment horizontal="center" vertical="center"/>
    </xf>
    <xf numFmtId="205" fontId="5" fillId="0" borderId="14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SheetLayoutView="90" workbookViewId="0" topLeftCell="A1">
      <selection activeCell="B15" sqref="B15"/>
    </sheetView>
  </sheetViews>
  <sheetFormatPr defaultColWidth="9.140625" defaultRowHeight="12.75"/>
  <cols>
    <col min="1" max="1" width="32.7109375" style="1" customWidth="1"/>
    <col min="2" max="2" width="23.7109375" style="1" customWidth="1"/>
    <col min="3" max="3" width="17.7109375" style="1" customWidth="1"/>
    <col min="4" max="4" width="15.421875" style="1" customWidth="1"/>
    <col min="5" max="5" width="17.421875" style="9" customWidth="1"/>
    <col min="6" max="6" width="16.140625" style="9" customWidth="1"/>
    <col min="7" max="7" width="17.7109375" style="1" customWidth="1"/>
    <col min="8" max="8" width="15.8515625" style="1" customWidth="1"/>
  </cols>
  <sheetData>
    <row r="1" spans="1:8" ht="48.75" customHeight="1">
      <c r="A1" s="28" t="s">
        <v>13</v>
      </c>
      <c r="B1" s="28"/>
      <c r="C1" s="28"/>
      <c r="D1" s="28"/>
      <c r="E1" s="28"/>
      <c r="F1" s="28"/>
      <c r="G1" s="28"/>
      <c r="H1" s="28"/>
    </row>
    <row r="2" spans="1:8" ht="16.5" customHeight="1">
      <c r="A2" s="12"/>
      <c r="B2" s="12"/>
      <c r="C2" s="12"/>
      <c r="D2" s="12"/>
      <c r="E2" s="12"/>
      <c r="F2" s="12"/>
      <c r="G2" s="12"/>
      <c r="H2" s="12"/>
    </row>
    <row r="3" spans="1:9" ht="146.25" customHeight="1">
      <c r="A3" s="25" t="s">
        <v>26</v>
      </c>
      <c r="B3" s="14" t="s">
        <v>14</v>
      </c>
      <c r="C3" s="14" t="s">
        <v>18</v>
      </c>
      <c r="D3" s="12"/>
      <c r="E3" s="12"/>
      <c r="F3" s="12"/>
      <c r="G3" s="12"/>
      <c r="H3" s="12"/>
      <c r="I3" s="12"/>
    </row>
    <row r="4" spans="1:9" ht="15" customHeight="1">
      <c r="A4" s="3" t="s">
        <v>2</v>
      </c>
      <c r="B4" s="20">
        <f>C23+C38+C53</f>
        <v>129.485</v>
      </c>
      <c r="C4" s="18">
        <v>0</v>
      </c>
      <c r="D4" s="5">
        <f aca="true" t="shared" si="0" ref="D4:D15">B4*C4</f>
        <v>0</v>
      </c>
      <c r="E4" s="24"/>
      <c r="F4" s="12"/>
      <c r="G4" s="12"/>
      <c r="H4" s="12"/>
      <c r="I4" s="12"/>
    </row>
    <row r="5" spans="1:9" ht="15" customHeight="1">
      <c r="A5" s="3" t="s">
        <v>3</v>
      </c>
      <c r="B5" s="20">
        <f aca="true" t="shared" si="1" ref="B5:B15">C24+C39+C54</f>
        <v>93.49300000000001</v>
      </c>
      <c r="C5" s="18">
        <v>0</v>
      </c>
      <c r="D5" s="5">
        <f t="shared" si="0"/>
        <v>0</v>
      </c>
      <c r="E5" s="24"/>
      <c r="F5" s="12"/>
      <c r="G5" s="12"/>
      <c r="H5" s="12"/>
      <c r="I5" s="12"/>
    </row>
    <row r="6" spans="1:9" ht="15" customHeight="1">
      <c r="A6" s="3" t="s">
        <v>4</v>
      </c>
      <c r="B6" s="20">
        <f t="shared" si="1"/>
        <v>167.715</v>
      </c>
      <c r="C6" s="18">
        <v>0</v>
      </c>
      <c r="D6" s="5">
        <f t="shared" si="0"/>
        <v>0</v>
      </c>
      <c r="E6" s="24"/>
      <c r="F6" s="12"/>
      <c r="G6" s="12"/>
      <c r="H6" s="12"/>
      <c r="I6" s="12"/>
    </row>
    <row r="7" spans="1:9" ht="15" customHeight="1">
      <c r="A7" s="3" t="s">
        <v>5</v>
      </c>
      <c r="B7" s="20">
        <f t="shared" si="1"/>
        <v>478.706</v>
      </c>
      <c r="C7" s="18">
        <v>0</v>
      </c>
      <c r="D7" s="5">
        <f t="shared" si="0"/>
        <v>0</v>
      </c>
      <c r="E7" s="24"/>
      <c r="F7" s="12"/>
      <c r="G7" s="12"/>
      <c r="H7" s="12"/>
      <c r="I7" s="12"/>
    </row>
    <row r="8" spans="1:9" ht="15" customHeight="1">
      <c r="A8" s="3" t="s">
        <v>6</v>
      </c>
      <c r="B8" s="20">
        <f t="shared" si="1"/>
        <v>81.30199999999999</v>
      </c>
      <c r="C8" s="18">
        <v>0</v>
      </c>
      <c r="D8" s="5">
        <f t="shared" si="0"/>
        <v>0</v>
      </c>
      <c r="E8" s="24"/>
      <c r="F8" s="12"/>
      <c r="G8" s="12"/>
      <c r="H8" s="12"/>
      <c r="I8" s="12"/>
    </row>
    <row r="9" spans="1:9" ht="15" customHeight="1">
      <c r="A9" s="3" t="s">
        <v>7</v>
      </c>
      <c r="B9" s="20">
        <f t="shared" si="1"/>
        <v>54.316</v>
      </c>
      <c r="C9" s="18">
        <v>0</v>
      </c>
      <c r="D9" s="5">
        <f t="shared" si="0"/>
        <v>0</v>
      </c>
      <c r="E9" s="24"/>
      <c r="F9" s="12"/>
      <c r="G9" s="12"/>
      <c r="H9" s="12"/>
      <c r="I9" s="12"/>
    </row>
    <row r="10" spans="1:9" ht="15" customHeight="1">
      <c r="A10" s="3" t="s">
        <v>8</v>
      </c>
      <c r="B10" s="20">
        <f t="shared" si="1"/>
        <v>55.718</v>
      </c>
      <c r="C10" s="18">
        <v>0</v>
      </c>
      <c r="D10" s="5">
        <f t="shared" si="0"/>
        <v>0</v>
      </c>
      <c r="E10" s="24"/>
      <c r="F10" s="12"/>
      <c r="G10" s="12"/>
      <c r="H10" s="12"/>
      <c r="I10" s="12"/>
    </row>
    <row r="11" spans="1:9" ht="15" customHeight="1">
      <c r="A11" s="3" t="s">
        <v>22</v>
      </c>
      <c r="B11" s="20">
        <f t="shared" si="1"/>
        <v>48.991</v>
      </c>
      <c r="C11" s="18">
        <v>0</v>
      </c>
      <c r="D11" s="5">
        <f t="shared" si="0"/>
        <v>0</v>
      </c>
      <c r="E11" s="24"/>
      <c r="F11" s="12"/>
      <c r="G11" s="12"/>
      <c r="H11" s="12"/>
      <c r="I11" s="12"/>
    </row>
    <row r="12" spans="1:9" ht="15" customHeight="1">
      <c r="A12" s="3" t="s">
        <v>9</v>
      </c>
      <c r="B12" s="20">
        <f t="shared" si="1"/>
        <v>154.096</v>
      </c>
      <c r="C12" s="18">
        <v>0</v>
      </c>
      <c r="D12" s="5">
        <f t="shared" si="0"/>
        <v>0</v>
      </c>
      <c r="E12" s="24"/>
      <c r="F12" s="12"/>
      <c r="G12" s="12"/>
      <c r="H12" s="12"/>
      <c r="I12" s="12"/>
    </row>
    <row r="13" spans="1:9" ht="15" customHeight="1">
      <c r="A13" s="3" t="s">
        <v>10</v>
      </c>
      <c r="B13" s="20">
        <f t="shared" si="1"/>
        <v>155.297</v>
      </c>
      <c r="C13" s="18">
        <v>0</v>
      </c>
      <c r="D13" s="5">
        <f t="shared" si="0"/>
        <v>0</v>
      </c>
      <c r="E13" s="24"/>
      <c r="F13" s="12"/>
      <c r="G13" s="12"/>
      <c r="H13" s="12"/>
      <c r="I13" s="12"/>
    </row>
    <row r="14" spans="1:9" ht="15" customHeight="1">
      <c r="A14" s="3" t="s">
        <v>15</v>
      </c>
      <c r="B14" s="20">
        <f t="shared" si="1"/>
        <v>120.683</v>
      </c>
      <c r="C14" s="18">
        <v>0</v>
      </c>
      <c r="D14" s="5">
        <f t="shared" si="0"/>
        <v>0</v>
      </c>
      <c r="E14" s="24"/>
      <c r="F14" s="12"/>
      <c r="G14" s="12"/>
      <c r="H14" s="12"/>
      <c r="I14" s="12"/>
    </row>
    <row r="15" spans="1:9" ht="15" customHeight="1">
      <c r="A15" s="3" t="s">
        <v>16</v>
      </c>
      <c r="B15" s="20">
        <f t="shared" si="1"/>
        <v>142.105</v>
      </c>
      <c r="C15" s="18">
        <v>0</v>
      </c>
      <c r="D15" s="5">
        <f t="shared" si="0"/>
        <v>0</v>
      </c>
      <c r="E15" s="24"/>
      <c r="F15" s="12"/>
      <c r="G15" s="12"/>
      <c r="H15" s="12"/>
      <c r="I15" s="12"/>
    </row>
    <row r="16" spans="1:9" ht="15" customHeight="1">
      <c r="A16" s="21" t="s">
        <v>17</v>
      </c>
      <c r="B16" s="17">
        <f>SUM(B4:B15)</f>
        <v>1681.9070000000002</v>
      </c>
      <c r="C16" s="17">
        <f>C4</f>
        <v>0</v>
      </c>
      <c r="D16" s="5">
        <f>SUM(D4:D15)</f>
        <v>0</v>
      </c>
      <c r="E16" s="8">
        <f>D16/B16</f>
        <v>0</v>
      </c>
      <c r="F16" s="12"/>
      <c r="G16" s="12"/>
      <c r="H16" s="12"/>
      <c r="I16" s="12"/>
    </row>
    <row r="17" spans="1:9" ht="15" customHeight="1">
      <c r="A17"/>
      <c r="B17" s="15"/>
      <c r="C17" s="16"/>
      <c r="D17" s="24"/>
      <c r="E17" s="24"/>
      <c r="F17" s="12"/>
      <c r="G17" s="12"/>
      <c r="H17" s="12"/>
      <c r="I17" s="12"/>
    </row>
    <row r="19" spans="1:8" ht="48.75" customHeight="1">
      <c r="A19" s="28" t="s">
        <v>12</v>
      </c>
      <c r="B19" s="28"/>
      <c r="C19" s="28"/>
      <c r="D19" s="28"/>
      <c r="E19" s="28"/>
      <c r="F19" s="28"/>
      <c r="G19" s="28"/>
      <c r="H19" s="28"/>
    </row>
    <row r="20" spans="1:8" ht="15">
      <c r="A20" s="12"/>
      <c r="B20" s="12"/>
      <c r="C20" s="12"/>
      <c r="D20" s="12"/>
      <c r="E20" s="12"/>
      <c r="F20" s="12"/>
      <c r="G20" s="12"/>
      <c r="H20" s="12"/>
    </row>
    <row r="21" spans="1:8" ht="55.5" customHeight="1">
      <c r="A21" s="32" t="s">
        <v>11</v>
      </c>
      <c r="B21" s="32"/>
      <c r="C21" s="32"/>
      <c r="D21" s="32"/>
      <c r="E21" s="32"/>
      <c r="F21" s="32"/>
      <c r="G21" s="32"/>
      <c r="H21" s="32"/>
    </row>
    <row r="22" spans="1:8" ht="28.5">
      <c r="A22" s="4" t="s">
        <v>27</v>
      </c>
      <c r="B22" s="4" t="s">
        <v>1</v>
      </c>
      <c r="C22" s="2" t="s">
        <v>19</v>
      </c>
      <c r="D22" s="2" t="s">
        <v>0</v>
      </c>
      <c r="E22" s="6"/>
      <c r="F22" s="6"/>
      <c r="G22" s="6"/>
      <c r="H22" s="6"/>
    </row>
    <row r="23" spans="1:8" ht="16.5" customHeight="1">
      <c r="A23" s="3" t="s">
        <v>2</v>
      </c>
      <c r="B23" s="29" t="s">
        <v>23</v>
      </c>
      <c r="C23" s="23">
        <v>24.847</v>
      </c>
      <c r="D23" s="23">
        <v>1016.6003944138124</v>
      </c>
      <c r="E23" s="5">
        <f aca="true" t="shared" si="2" ref="E23:E34">C23*D23</f>
        <v>25259.469999999998</v>
      </c>
      <c r="F23" s="6"/>
      <c r="G23" s="6"/>
      <c r="H23" s="6"/>
    </row>
    <row r="24" spans="1:8" ht="16.5" customHeight="1">
      <c r="A24" s="3" t="s">
        <v>3</v>
      </c>
      <c r="B24" s="30"/>
      <c r="C24" s="23">
        <v>0.528</v>
      </c>
      <c r="D24" s="23">
        <v>1030.2272727272725</v>
      </c>
      <c r="E24" s="5">
        <f t="shared" si="2"/>
        <v>543.9599999999999</v>
      </c>
      <c r="F24" s="6"/>
      <c r="G24" s="6"/>
      <c r="H24" s="6"/>
    </row>
    <row r="25" spans="1:8" ht="16.5" customHeight="1">
      <c r="A25" s="3" t="s">
        <v>4</v>
      </c>
      <c r="B25" s="30"/>
      <c r="C25" s="23">
        <v>0</v>
      </c>
      <c r="D25" s="23">
        <v>0</v>
      </c>
      <c r="E25" s="5">
        <f t="shared" si="2"/>
        <v>0</v>
      </c>
      <c r="F25" s="6"/>
      <c r="G25" s="6"/>
      <c r="H25" s="6"/>
    </row>
    <row r="26" spans="1:8" ht="16.5" customHeight="1">
      <c r="A26" s="3" t="s">
        <v>5</v>
      </c>
      <c r="B26" s="30"/>
      <c r="C26" s="23">
        <v>2.82</v>
      </c>
      <c r="D26" s="23">
        <v>1001.4007092198581</v>
      </c>
      <c r="E26" s="5">
        <f t="shared" si="2"/>
        <v>2823.95</v>
      </c>
      <c r="F26" s="6"/>
      <c r="G26" s="6"/>
      <c r="H26" s="6"/>
    </row>
    <row r="27" spans="1:8" ht="16.5" customHeight="1">
      <c r="A27" s="3" t="s">
        <v>6</v>
      </c>
      <c r="B27" s="30"/>
      <c r="C27" s="23">
        <v>5.238</v>
      </c>
      <c r="D27" s="10">
        <v>997.525773195877</v>
      </c>
      <c r="E27" s="5">
        <f t="shared" si="2"/>
        <v>5225.0400000000045</v>
      </c>
      <c r="F27" s="6"/>
      <c r="G27" s="6"/>
      <c r="H27" s="6"/>
    </row>
    <row r="28" spans="1:8" ht="16.5" customHeight="1">
      <c r="A28" s="3" t="s">
        <v>7</v>
      </c>
      <c r="B28" s="30"/>
      <c r="C28" s="23">
        <v>0</v>
      </c>
      <c r="D28" s="10">
        <v>0</v>
      </c>
      <c r="E28" s="5">
        <f t="shared" si="2"/>
        <v>0</v>
      </c>
      <c r="F28" s="6"/>
      <c r="G28" s="6"/>
      <c r="H28" s="6"/>
    </row>
    <row r="29" spans="1:8" ht="16.5" customHeight="1">
      <c r="A29" s="3" t="s">
        <v>8</v>
      </c>
      <c r="B29" s="30"/>
      <c r="C29" s="23">
        <v>0</v>
      </c>
      <c r="D29" s="10">
        <v>0</v>
      </c>
      <c r="E29" s="5">
        <f t="shared" si="2"/>
        <v>0</v>
      </c>
      <c r="F29" s="6"/>
      <c r="G29" s="6"/>
      <c r="H29" s="6"/>
    </row>
    <row r="30" spans="1:8" ht="16.5" customHeight="1">
      <c r="A30" s="3" t="s">
        <v>22</v>
      </c>
      <c r="B30" s="30"/>
      <c r="C30" s="23">
        <v>0</v>
      </c>
      <c r="D30" s="10">
        <v>0</v>
      </c>
      <c r="E30" s="5">
        <f t="shared" si="2"/>
        <v>0</v>
      </c>
      <c r="F30" s="6"/>
      <c r="G30" s="6"/>
      <c r="H30" s="6"/>
    </row>
    <row r="31" spans="1:8" ht="16.5" customHeight="1">
      <c r="A31" s="3" t="s">
        <v>9</v>
      </c>
      <c r="B31" s="30"/>
      <c r="C31" s="23">
        <v>0</v>
      </c>
      <c r="D31" s="10">
        <v>0</v>
      </c>
      <c r="E31" s="5">
        <f t="shared" si="2"/>
        <v>0</v>
      </c>
      <c r="F31" s="6"/>
      <c r="G31" s="6"/>
      <c r="H31" s="6"/>
    </row>
    <row r="32" spans="1:8" ht="16.5" customHeight="1">
      <c r="A32" s="3" t="s">
        <v>10</v>
      </c>
      <c r="B32" s="30"/>
      <c r="C32" s="10">
        <v>0</v>
      </c>
      <c r="D32" s="10">
        <v>0</v>
      </c>
      <c r="E32" s="5">
        <f t="shared" si="2"/>
        <v>0</v>
      </c>
      <c r="F32" s="6"/>
      <c r="G32" s="6"/>
      <c r="H32" s="6"/>
    </row>
    <row r="33" spans="1:8" ht="16.5" customHeight="1">
      <c r="A33" s="3" t="s">
        <v>15</v>
      </c>
      <c r="B33" s="30"/>
      <c r="C33" s="10">
        <v>0</v>
      </c>
      <c r="D33" s="10">
        <v>0</v>
      </c>
      <c r="E33" s="5">
        <f t="shared" si="2"/>
        <v>0</v>
      </c>
      <c r="F33" s="6"/>
      <c r="G33" s="6"/>
      <c r="H33" s="6"/>
    </row>
    <row r="34" spans="1:8" ht="16.5" customHeight="1">
      <c r="A34" s="3" t="s">
        <v>16</v>
      </c>
      <c r="B34" s="30"/>
      <c r="C34" s="10">
        <v>0</v>
      </c>
      <c r="D34" s="10">
        <v>0</v>
      </c>
      <c r="E34" s="5">
        <f t="shared" si="2"/>
        <v>0</v>
      </c>
      <c r="F34" s="6"/>
      <c r="G34" s="6"/>
      <c r="H34" s="6"/>
    </row>
    <row r="35" spans="1:8" ht="16.5" customHeight="1">
      <c r="A35" s="21" t="s">
        <v>17</v>
      </c>
      <c r="B35" s="31"/>
      <c r="C35" s="11">
        <f>SUM(C23:C34)</f>
        <v>33.433</v>
      </c>
      <c r="D35" s="11">
        <f>SUMPRODUCT(C23:C34,D23:D34)/C35</f>
        <v>1012.5450901803607</v>
      </c>
      <c r="E35" s="7">
        <f>SUM(E23:E34)</f>
        <v>33852.42</v>
      </c>
      <c r="F35" s="8">
        <f>E35/C35</f>
        <v>1012.5450901803607</v>
      </c>
      <c r="G35" s="8"/>
      <c r="H35" s="8"/>
    </row>
    <row r="36" spans="5:8" ht="14.25">
      <c r="E36" s="8"/>
      <c r="F36" s="8"/>
      <c r="G36" s="8"/>
      <c r="H36" s="8"/>
    </row>
    <row r="37" spans="1:8" ht="28.5">
      <c r="A37" s="4" t="s">
        <v>27</v>
      </c>
      <c r="B37" s="4" t="s">
        <v>1</v>
      </c>
      <c r="C37" s="2" t="s">
        <v>21</v>
      </c>
      <c r="D37" s="2" t="s">
        <v>0</v>
      </c>
      <c r="E37" s="6"/>
      <c r="F37" s="6"/>
      <c r="G37" s="6"/>
      <c r="H37" s="19"/>
    </row>
    <row r="38" spans="1:8" ht="16.5" customHeight="1">
      <c r="A38" s="3" t="s">
        <v>2</v>
      </c>
      <c r="B38" s="29" t="s">
        <v>24</v>
      </c>
      <c r="C38" s="22">
        <v>0</v>
      </c>
      <c r="D38" s="23">
        <v>0</v>
      </c>
      <c r="E38" s="5">
        <f>C38*D38</f>
        <v>0</v>
      </c>
      <c r="F38" s="6"/>
      <c r="G38" s="6"/>
      <c r="H38" s="19"/>
    </row>
    <row r="39" spans="1:8" ht="16.5" customHeight="1">
      <c r="A39" s="3" t="s">
        <v>3</v>
      </c>
      <c r="B39" s="30"/>
      <c r="C39" s="22">
        <v>0</v>
      </c>
      <c r="D39" s="23">
        <v>0</v>
      </c>
      <c r="E39" s="5">
        <f aca="true" t="shared" si="3" ref="E39:E49">C39*D39</f>
        <v>0</v>
      </c>
      <c r="F39" s="6"/>
      <c r="G39" s="6"/>
      <c r="H39" s="19"/>
    </row>
    <row r="40" spans="1:8" ht="16.5" customHeight="1">
      <c r="A40" s="3" t="s">
        <v>4</v>
      </c>
      <c r="B40" s="30"/>
      <c r="C40" s="22">
        <v>0</v>
      </c>
      <c r="D40" s="23">
        <v>0</v>
      </c>
      <c r="E40" s="5">
        <f t="shared" si="3"/>
        <v>0</v>
      </c>
      <c r="F40" s="6"/>
      <c r="G40" s="6"/>
      <c r="H40" s="19"/>
    </row>
    <row r="41" spans="1:8" ht="16.5" customHeight="1">
      <c r="A41" s="3" t="s">
        <v>5</v>
      </c>
      <c r="B41" s="30"/>
      <c r="C41" s="22">
        <v>0</v>
      </c>
      <c r="D41" s="23">
        <v>0</v>
      </c>
      <c r="E41" s="5">
        <f t="shared" si="3"/>
        <v>0</v>
      </c>
      <c r="F41" s="6"/>
      <c r="G41" s="6"/>
      <c r="H41" s="19"/>
    </row>
    <row r="42" spans="1:8" ht="16.5" customHeight="1">
      <c r="A42" s="3" t="s">
        <v>6</v>
      </c>
      <c r="B42" s="30"/>
      <c r="C42" s="22">
        <v>76.064</v>
      </c>
      <c r="D42" s="23">
        <f>1.79794449411022*1000</f>
        <v>1797.9444941102201</v>
      </c>
      <c r="E42" s="5">
        <f t="shared" si="3"/>
        <v>136758.84999999977</v>
      </c>
      <c r="F42" s="6"/>
      <c r="G42" s="6"/>
      <c r="H42" s="19"/>
    </row>
    <row r="43" spans="1:8" ht="16.5" customHeight="1">
      <c r="A43" s="3" t="s">
        <v>7</v>
      </c>
      <c r="B43" s="30"/>
      <c r="C43" s="22">
        <v>54.316</v>
      </c>
      <c r="D43" s="10">
        <f>1.72488125046027*1000</f>
        <v>1724.88125046027</v>
      </c>
      <c r="E43" s="5">
        <f t="shared" si="3"/>
        <v>93688.65000000002</v>
      </c>
      <c r="F43" s="6"/>
      <c r="G43" s="6"/>
      <c r="H43" s="19"/>
    </row>
    <row r="44" spans="1:8" ht="16.5" customHeight="1">
      <c r="A44" s="3" t="s">
        <v>8</v>
      </c>
      <c r="B44" s="30"/>
      <c r="C44" s="22">
        <f>55718/1000</f>
        <v>55.718</v>
      </c>
      <c r="D44" s="10">
        <f>1.77251947306077*1000</f>
        <v>1772.51947306077</v>
      </c>
      <c r="E44" s="5">
        <f t="shared" si="3"/>
        <v>98761.23999999999</v>
      </c>
      <c r="F44" s="6"/>
      <c r="G44" s="6"/>
      <c r="H44" s="19"/>
    </row>
    <row r="45" spans="1:8" ht="16.5" customHeight="1">
      <c r="A45" s="3" t="s">
        <v>22</v>
      </c>
      <c r="B45" s="30"/>
      <c r="C45" s="27">
        <f>48991/1000</f>
        <v>48.991</v>
      </c>
      <c r="D45" s="10">
        <f>2.31452593333469*1000</f>
        <v>2314.5259333346903</v>
      </c>
      <c r="E45" s="5">
        <f t="shared" si="3"/>
        <v>113390.93999999981</v>
      </c>
      <c r="F45" s="6"/>
      <c r="G45" s="6"/>
      <c r="H45" s="19"/>
    </row>
    <row r="46" spans="1:8" ht="16.5" customHeight="1">
      <c r="A46" s="3" t="s">
        <v>9</v>
      </c>
      <c r="B46" s="30"/>
      <c r="C46" s="10">
        <v>154.096</v>
      </c>
      <c r="D46" s="10">
        <f>2.02679946267262*1000</f>
        <v>2026.7994626726197</v>
      </c>
      <c r="E46" s="5">
        <f t="shared" si="3"/>
        <v>312321.69</v>
      </c>
      <c r="F46" s="6"/>
      <c r="G46" s="6"/>
      <c r="H46" s="19"/>
    </row>
    <row r="47" spans="1:8" ht="16.5" customHeight="1">
      <c r="A47" s="3" t="s">
        <v>10</v>
      </c>
      <c r="B47" s="30"/>
      <c r="C47" s="10">
        <f>155297/1000</f>
        <v>155.297</v>
      </c>
      <c r="D47" s="10">
        <v>2012.6653444689855</v>
      </c>
      <c r="E47" s="5">
        <f t="shared" si="3"/>
        <v>312560.89</v>
      </c>
      <c r="F47" s="6"/>
      <c r="G47" s="6"/>
      <c r="H47" s="6"/>
    </row>
    <row r="48" spans="1:8" ht="16.5" customHeight="1">
      <c r="A48" s="3" t="s">
        <v>15</v>
      </c>
      <c r="B48" s="30"/>
      <c r="C48" s="10">
        <v>120.683</v>
      </c>
      <c r="D48" s="10">
        <v>2040.7465840259192</v>
      </c>
      <c r="E48" s="5">
        <f t="shared" si="3"/>
        <v>246283.42</v>
      </c>
      <c r="F48" s="6"/>
      <c r="G48" s="6"/>
      <c r="H48" s="6"/>
    </row>
    <row r="49" spans="1:8" ht="16.5" customHeight="1">
      <c r="A49" s="3" t="s">
        <v>16</v>
      </c>
      <c r="B49" s="30"/>
      <c r="C49" s="10">
        <f>142105/1000</f>
        <v>142.105</v>
      </c>
      <c r="D49" s="10">
        <f>2.01334112100208*1000</f>
        <v>2013.34112100208</v>
      </c>
      <c r="E49" s="5">
        <f t="shared" si="3"/>
        <v>286105.84000000055</v>
      </c>
      <c r="F49" s="6"/>
      <c r="G49" s="6"/>
      <c r="H49" s="6"/>
    </row>
    <row r="50" spans="1:8" ht="16.5" customHeight="1">
      <c r="A50" s="21" t="s">
        <v>17</v>
      </c>
      <c r="B50" s="31"/>
      <c r="C50" s="11">
        <f>SUM(C38:C49)</f>
        <v>807.27</v>
      </c>
      <c r="D50" s="11">
        <f>SUMPRODUCT(C38:C49,D38:D49)/C50</f>
        <v>1981.8295241988433</v>
      </c>
      <c r="E50" s="7">
        <f>SUM(E38:E49)</f>
        <v>1599871.5200000003</v>
      </c>
      <c r="F50" s="26">
        <f>E50/C50</f>
        <v>1981.8295241988433</v>
      </c>
      <c r="G50" s="8"/>
      <c r="H50" s="8"/>
    </row>
    <row r="51" spans="5:8" ht="14.25">
      <c r="E51" s="8"/>
      <c r="F51" s="8"/>
      <c r="G51" s="8"/>
      <c r="H51" s="8"/>
    </row>
    <row r="52" spans="1:8" ht="28.5">
      <c r="A52" s="4" t="s">
        <v>27</v>
      </c>
      <c r="B52" s="4" t="s">
        <v>1</v>
      </c>
      <c r="C52" s="2" t="s">
        <v>21</v>
      </c>
      <c r="D52" s="2" t="s">
        <v>0</v>
      </c>
      <c r="E52" s="6"/>
      <c r="F52" s="6"/>
      <c r="G52" s="6"/>
      <c r="H52" s="19"/>
    </row>
    <row r="53" spans="1:8" ht="16.5" customHeight="1">
      <c r="A53" s="3" t="s">
        <v>2</v>
      </c>
      <c r="B53" s="29" t="s">
        <v>25</v>
      </c>
      <c r="C53" s="23">
        <v>104.638</v>
      </c>
      <c r="D53" s="23">
        <v>3176.089064489</v>
      </c>
      <c r="E53" s="5">
        <f aca="true" t="shared" si="4" ref="E53:E64">C53*D53</f>
        <v>332339.60753</v>
      </c>
      <c r="F53" s="6"/>
      <c r="G53" s="6"/>
      <c r="H53" s="19"/>
    </row>
    <row r="54" spans="1:8" ht="16.5" customHeight="1">
      <c r="A54" s="3" t="s">
        <v>3</v>
      </c>
      <c r="B54" s="30"/>
      <c r="C54" s="23">
        <v>92.965</v>
      </c>
      <c r="D54" s="23">
        <v>3000.2314839993546</v>
      </c>
      <c r="E54" s="5">
        <f t="shared" si="4"/>
        <v>278916.51991000003</v>
      </c>
      <c r="F54" s="6"/>
      <c r="G54" s="6"/>
      <c r="H54" s="19"/>
    </row>
    <row r="55" spans="1:8" ht="16.5" customHeight="1">
      <c r="A55" s="3" t="s">
        <v>4</v>
      </c>
      <c r="B55" s="30"/>
      <c r="C55" s="23">
        <v>167.715</v>
      </c>
      <c r="D55" s="23">
        <v>2069.6502399904602</v>
      </c>
      <c r="E55" s="5">
        <f t="shared" si="4"/>
        <v>347111.3900000001</v>
      </c>
      <c r="F55" s="6"/>
      <c r="G55" s="6"/>
      <c r="H55" s="19"/>
    </row>
    <row r="56" spans="1:8" ht="16.5" customHeight="1">
      <c r="A56" s="3" t="s">
        <v>5</v>
      </c>
      <c r="B56" s="30"/>
      <c r="C56" s="23">
        <v>475.886</v>
      </c>
      <c r="D56" s="23">
        <v>1772.5276641884823</v>
      </c>
      <c r="E56" s="5">
        <f t="shared" si="4"/>
        <v>843521.1000000001</v>
      </c>
      <c r="F56" s="6"/>
      <c r="G56" s="6"/>
      <c r="H56" s="19"/>
    </row>
    <row r="57" spans="1:8" ht="16.5" customHeight="1">
      <c r="A57" s="3" t="s">
        <v>6</v>
      </c>
      <c r="B57" s="30"/>
      <c r="C57" s="23">
        <v>0</v>
      </c>
      <c r="D57" s="23">
        <v>0</v>
      </c>
      <c r="E57" s="5">
        <f t="shared" si="4"/>
        <v>0</v>
      </c>
      <c r="F57" s="6"/>
      <c r="G57" s="6"/>
      <c r="H57" s="19"/>
    </row>
    <row r="58" spans="1:8" ht="16.5" customHeight="1">
      <c r="A58" s="3" t="s">
        <v>7</v>
      </c>
      <c r="B58" s="30"/>
      <c r="C58" s="23">
        <v>0</v>
      </c>
      <c r="D58" s="10">
        <v>0</v>
      </c>
      <c r="E58" s="5">
        <f t="shared" si="4"/>
        <v>0</v>
      </c>
      <c r="F58" s="6"/>
      <c r="G58" s="6"/>
      <c r="H58" s="19"/>
    </row>
    <row r="59" spans="1:8" ht="16.5" customHeight="1">
      <c r="A59" s="3" t="s">
        <v>8</v>
      </c>
      <c r="B59" s="30"/>
      <c r="C59" s="23">
        <v>0</v>
      </c>
      <c r="D59" s="10">
        <v>0</v>
      </c>
      <c r="E59" s="5">
        <f t="shared" si="4"/>
        <v>0</v>
      </c>
      <c r="F59" s="6"/>
      <c r="G59" s="6"/>
      <c r="H59" s="19"/>
    </row>
    <row r="60" spans="1:8" ht="16.5" customHeight="1">
      <c r="A60" s="3" t="s">
        <v>22</v>
      </c>
      <c r="B60" s="30"/>
      <c r="C60" s="23">
        <v>0</v>
      </c>
      <c r="D60" s="10">
        <v>0</v>
      </c>
      <c r="E60" s="5">
        <f t="shared" si="4"/>
        <v>0</v>
      </c>
      <c r="F60" s="6"/>
      <c r="G60" s="6"/>
      <c r="H60" s="19"/>
    </row>
    <row r="61" spans="1:8" ht="16.5" customHeight="1">
      <c r="A61" s="3" t="s">
        <v>9</v>
      </c>
      <c r="B61" s="30"/>
      <c r="C61" s="23">
        <v>0</v>
      </c>
      <c r="D61" s="10">
        <v>0</v>
      </c>
      <c r="E61" s="5">
        <f t="shared" si="4"/>
        <v>0</v>
      </c>
      <c r="F61" s="6"/>
      <c r="G61" s="6"/>
      <c r="H61" s="19"/>
    </row>
    <row r="62" spans="1:8" ht="16.5" customHeight="1">
      <c r="A62" s="3" t="s">
        <v>10</v>
      </c>
      <c r="B62" s="30"/>
      <c r="C62" s="10">
        <v>0</v>
      </c>
      <c r="D62" s="10">
        <v>0</v>
      </c>
      <c r="E62" s="5">
        <f t="shared" si="4"/>
        <v>0</v>
      </c>
      <c r="F62" s="6"/>
      <c r="G62" s="6"/>
      <c r="H62" s="19"/>
    </row>
    <row r="63" spans="1:8" ht="16.5" customHeight="1">
      <c r="A63" s="3" t="s">
        <v>15</v>
      </c>
      <c r="B63" s="30"/>
      <c r="C63" s="10">
        <v>0</v>
      </c>
      <c r="D63" s="10">
        <v>0</v>
      </c>
      <c r="E63" s="5">
        <f t="shared" si="4"/>
        <v>0</v>
      </c>
      <c r="F63" s="6"/>
      <c r="G63" s="6"/>
      <c r="H63" s="19"/>
    </row>
    <row r="64" spans="1:8" ht="16.5" customHeight="1">
      <c r="A64" s="3" t="s">
        <v>16</v>
      </c>
      <c r="B64" s="30"/>
      <c r="C64" s="10">
        <v>0</v>
      </c>
      <c r="D64" s="10">
        <v>0</v>
      </c>
      <c r="E64" s="5">
        <f t="shared" si="4"/>
        <v>0</v>
      </c>
      <c r="F64" s="6"/>
      <c r="G64" s="6"/>
      <c r="H64" s="19"/>
    </row>
    <row r="65" spans="1:7" ht="16.5" customHeight="1">
      <c r="A65" s="21" t="s">
        <v>17</v>
      </c>
      <c r="B65" s="31"/>
      <c r="C65" s="11">
        <f>SUM(C53:C64)</f>
        <v>841.204</v>
      </c>
      <c r="D65" s="11">
        <f>SUMPRODUCT(C53:C64,D53:D64)/C65</f>
        <v>2142.0352464324947</v>
      </c>
      <c r="E65" s="7">
        <f>SUM(E53:E64)</f>
        <v>1801888.6174400002</v>
      </c>
      <c r="F65" s="8">
        <f>E65/C65</f>
        <v>2142.0352464324947</v>
      </c>
      <c r="G65" s="8"/>
    </row>
    <row r="66" spans="5:8" ht="14.25">
      <c r="E66" s="8"/>
      <c r="F66" s="8"/>
      <c r="G66" s="8"/>
      <c r="H66" s="8"/>
    </row>
    <row r="67" spans="5:8" ht="14.25">
      <c r="E67" s="8"/>
      <c r="F67" s="8"/>
      <c r="G67" s="8"/>
      <c r="H67" s="8"/>
    </row>
    <row r="68" spans="1:8" ht="40.5" customHeight="1">
      <c r="A68" s="32" t="s">
        <v>20</v>
      </c>
      <c r="B68" s="32"/>
      <c r="C68" s="32"/>
      <c r="D68" s="32"/>
      <c r="E68" s="32"/>
      <c r="F68" s="32"/>
      <c r="G68" s="32"/>
      <c r="H68" s="32"/>
    </row>
    <row r="69" spans="1:8" ht="28.5" customHeight="1">
      <c r="A69" s="33" t="s">
        <v>28</v>
      </c>
      <c r="B69" s="34"/>
      <c r="C69" s="34"/>
      <c r="D69" s="34"/>
      <c r="E69" s="34"/>
      <c r="F69" s="34"/>
      <c r="G69" s="34"/>
      <c r="H69" s="35"/>
    </row>
    <row r="70" spans="1:8" ht="28.5" customHeight="1">
      <c r="A70" s="13"/>
      <c r="B70" s="13"/>
      <c r="C70" s="13"/>
      <c r="D70" s="13"/>
      <c r="E70" s="13"/>
      <c r="F70" s="13"/>
      <c r="G70" s="13"/>
      <c r="H70" s="13"/>
    </row>
  </sheetData>
  <sheetProtection/>
  <mergeCells count="8">
    <mergeCell ref="A19:H19"/>
    <mergeCell ref="B23:B35"/>
    <mergeCell ref="A1:H1"/>
    <mergeCell ref="A21:H21"/>
    <mergeCell ref="A68:H68"/>
    <mergeCell ref="A69:H69"/>
    <mergeCell ref="B38:B50"/>
    <mergeCell ref="B53:B65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Герлиц Анастасия Яковлевна</cp:lastModifiedBy>
  <cp:lastPrinted>2008-01-14T11:51:18Z</cp:lastPrinted>
  <dcterms:created xsi:type="dcterms:W3CDTF">1996-10-08T23:32:33Z</dcterms:created>
  <dcterms:modified xsi:type="dcterms:W3CDTF">2023-01-16T11:31:24Z</dcterms:modified>
  <cp:category/>
  <cp:version/>
  <cp:contentType/>
  <cp:contentStatus/>
</cp:coreProperties>
</file>